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1365" yWindow="1110" windowWidth="23775" windowHeight="10110" tabRatio="668"/>
  </bookViews>
  <sheets>
    <sheet name="Приложение 12" sheetId="182" r:id="rId1"/>
    <sheet name="МЭ" sheetId="175" state="hidden" r:id="rId2"/>
    <sheet name="ПЭ" sheetId="177" state="hidden" r:id="rId3"/>
    <sheet name="СамРС" sheetId="178" state="hidden" r:id="rId4"/>
    <sheet name="УРС" sheetId="183" state="hidden" r:id="rId5"/>
    <sheet name="СарРС" sheetId="179" state="hidden" r:id="rId6"/>
    <sheet name="ЧЭ" sheetId="166" state="hidden" r:id="rId7"/>
  </sheets>
  <definedNames>
    <definedName name="_xlnm._FilterDatabase" localSheetId="1" hidden="1">МЭ!$A$19:$AI$167</definedName>
    <definedName name="_xlnm._FilterDatabase" localSheetId="0" hidden="1">'Приложение 12'!$A$27:$W$69</definedName>
    <definedName name="_xlnm._FilterDatabase" localSheetId="2" hidden="1">ПЭ!$A$19:$AM$19</definedName>
    <definedName name="_xlnm._FilterDatabase" localSheetId="3" hidden="1">СамРС!$A$21:$AL$212</definedName>
    <definedName name="_xlnm._FilterDatabase" localSheetId="5" hidden="1">СарРС!$A$20:$BO$231</definedName>
    <definedName name="_xlnm._FilterDatabase" localSheetId="4" hidden="1">УРС!$A$19:$AM$204</definedName>
    <definedName name="_xlnm._FilterDatabase" localSheetId="6" hidden="1">ЧЭ!$A$20:$AM$186</definedName>
    <definedName name="_xlnm.Print_Area" localSheetId="1">МЭ!$A$1:$AI$167</definedName>
    <definedName name="_xlnm.Print_Area" localSheetId="2">ПЭ!$A$1:$AI$20</definedName>
    <definedName name="_xlnm.Print_Area" localSheetId="3">СамРС!$A$1:$AL$216</definedName>
    <definedName name="_xlnm.Print_Area" localSheetId="5">СарРС!$A$1:$AK$19</definedName>
    <definedName name="_xlnm.Print_Area" localSheetId="4">УРС!$A$1:$AI$205</definedName>
    <definedName name="_xlnm.Print_Area" localSheetId="6">ЧЭ!$A$1:$AI$20</definedName>
  </definedNames>
  <calcPr calcId="152511"/>
</workbook>
</file>

<file path=xl/calcChain.xml><?xml version="1.0" encoding="utf-8"?>
<calcChain xmlns="http://schemas.openxmlformats.org/spreadsheetml/2006/main">
  <c r="T19" i="182" l="1"/>
  <c r="U19" i="182" s="1"/>
  <c r="V19" i="182" s="1"/>
  <c r="F19" i="182"/>
  <c r="G19" i="182" s="1"/>
  <c r="H19" i="182" s="1"/>
  <c r="I19" i="182" s="1"/>
  <c r="J19" i="182" s="1"/>
  <c r="K19" i="182" s="1"/>
  <c r="L19" i="182" s="1"/>
  <c r="M19" i="182" s="1"/>
  <c r="N19" i="182" s="1"/>
  <c r="O19" i="182" s="1"/>
  <c r="P19" i="182" s="1"/>
  <c r="Q19" i="182" s="1"/>
  <c r="R19" i="182" s="1"/>
  <c r="S19" i="182" s="1"/>
  <c r="M47" i="182" l="1"/>
  <c r="M45" i="182" s="1"/>
  <c r="M44" i="182" s="1"/>
  <c r="M43" i="182" s="1"/>
  <c r="M22" i="182" s="1"/>
  <c r="G47" i="182" l="1"/>
  <c r="U26" i="182" l="1"/>
  <c r="U25" i="182"/>
  <c r="U24" i="182"/>
  <c r="U23" i="182"/>
  <c r="U22" i="182"/>
  <c r="U21" i="182"/>
  <c r="U20" i="182"/>
  <c r="T26" i="182"/>
  <c r="T25" i="182"/>
  <c r="T24" i="182"/>
  <c r="T23" i="182"/>
  <c r="S26" i="182"/>
  <c r="S25" i="182"/>
  <c r="S24" i="182"/>
  <c r="S23" i="182"/>
  <c r="Q26" i="182"/>
  <c r="Q25" i="182"/>
  <c r="Q24" i="182"/>
  <c r="Q23" i="182"/>
  <c r="Q21" i="182"/>
  <c r="P26" i="182"/>
  <c r="P25" i="182"/>
  <c r="P24" i="182"/>
  <c r="P23" i="182"/>
  <c r="O26" i="182"/>
  <c r="O25" i="182"/>
  <c r="O24" i="182"/>
  <c r="O23" i="182"/>
  <c r="N26" i="182"/>
  <c r="N25" i="182"/>
  <c r="N24" i="182"/>
  <c r="N23" i="182"/>
  <c r="M26" i="182"/>
  <c r="M25" i="182"/>
  <c r="M24" i="182"/>
  <c r="M23" i="182"/>
  <c r="L26" i="182"/>
  <c r="L25" i="182"/>
  <c r="L24" i="182"/>
  <c r="L23" i="182"/>
  <c r="K26" i="182"/>
  <c r="K25" i="182"/>
  <c r="K24" i="182"/>
  <c r="K23" i="182"/>
  <c r="J26" i="182"/>
  <c r="J25" i="182"/>
  <c r="J24" i="182"/>
  <c r="J23" i="182"/>
  <c r="I26" i="182"/>
  <c r="I25" i="182"/>
  <c r="I24" i="182"/>
  <c r="I23" i="182"/>
  <c r="H26" i="182"/>
  <c r="H25" i="182"/>
  <c r="H24" i="182"/>
  <c r="H23" i="182"/>
  <c r="G26" i="182"/>
  <c r="G25" i="182"/>
  <c r="G24" i="182"/>
  <c r="G23" i="182"/>
  <c r="E26" i="182"/>
  <c r="E25" i="182"/>
  <c r="E24" i="182"/>
  <c r="E23" i="182"/>
  <c r="Q43" i="182"/>
  <c r="Q22" i="182" s="1"/>
  <c r="O43" i="182"/>
  <c r="O22" i="182" s="1"/>
  <c r="T29" i="182"/>
  <c r="T21" i="182" s="1"/>
  <c r="S29" i="182"/>
  <c r="S21" i="182" s="1"/>
  <c r="Q29" i="182"/>
  <c r="P29" i="182"/>
  <c r="P21" i="182" s="1"/>
  <c r="O29" i="182"/>
  <c r="M29" i="182"/>
  <c r="M21" i="182" s="1"/>
  <c r="N29" i="182"/>
  <c r="N21" i="182" s="1"/>
  <c r="L29" i="182"/>
  <c r="K29" i="182"/>
  <c r="J29" i="182"/>
  <c r="J21" i="182" s="1"/>
  <c r="I29" i="182"/>
  <c r="I21" i="182" s="1"/>
  <c r="H29" i="182"/>
  <c r="H21" i="182" s="1"/>
  <c r="G29" i="182"/>
  <c r="G21" i="182" s="1"/>
  <c r="E29" i="182"/>
  <c r="E21" i="182" s="1"/>
  <c r="T45" i="182"/>
  <c r="T44" i="182" s="1"/>
  <c r="T43" i="182" s="1"/>
  <c r="N45" i="182"/>
  <c r="N44" i="182" s="1"/>
  <c r="N43" i="182" s="1"/>
  <c r="N22" i="182" s="1"/>
  <c r="L45" i="182"/>
  <c r="L44" i="182" s="1"/>
  <c r="L43" i="182" s="1"/>
  <c r="L22" i="182" s="1"/>
  <c r="K45" i="182"/>
  <c r="K44" i="182" s="1"/>
  <c r="K43" i="182" s="1"/>
  <c r="K22" i="182" s="1"/>
  <c r="J45" i="182"/>
  <c r="J44" i="182" s="1"/>
  <c r="J43" i="182" s="1"/>
  <c r="G45" i="182"/>
  <c r="G44" i="182" s="1"/>
  <c r="G43" i="182" s="1"/>
  <c r="E45" i="182"/>
  <c r="E44" i="182" s="1"/>
  <c r="E43" i="182" s="1"/>
  <c r="E22" i="182" s="1"/>
  <c r="P47" i="182"/>
  <c r="H47" i="182" s="1"/>
  <c r="I47" i="182"/>
  <c r="I45" i="182" s="1"/>
  <c r="I44" i="182" s="1"/>
  <c r="I43" i="182" s="1"/>
  <c r="I22" i="182" s="1"/>
  <c r="O28" i="182" l="1"/>
  <c r="O20" i="182" s="1"/>
  <c r="K28" i="182"/>
  <c r="K20" i="182" s="1"/>
  <c r="L28" i="182"/>
  <c r="L20" i="182" s="1"/>
  <c r="K21" i="182"/>
  <c r="Q28" i="182"/>
  <c r="Q20" i="182" s="1"/>
  <c r="M28" i="182"/>
  <c r="M20" i="182" s="1"/>
  <c r="O21" i="182"/>
  <c r="H45" i="182"/>
  <c r="H44" i="182" s="1"/>
  <c r="H43" i="182" s="1"/>
  <c r="H28" i="182" s="1"/>
  <c r="H20" i="182" s="1"/>
  <c r="S47" i="182"/>
  <c r="S45" i="182" s="1"/>
  <c r="S44" i="182" s="1"/>
  <c r="S43" i="182" s="1"/>
  <c r="S22" i="182" s="1"/>
  <c r="I28" i="182"/>
  <c r="I20" i="182" s="1"/>
  <c r="J22" i="182"/>
  <c r="J28" i="182"/>
  <c r="J20" i="182" s="1"/>
  <c r="T22" i="182"/>
  <c r="T28" i="182"/>
  <c r="T20" i="182" s="1"/>
  <c r="L21" i="182"/>
  <c r="N28" i="182"/>
  <c r="N20" i="182" s="1"/>
  <c r="E28" i="182"/>
  <c r="E20" i="182" s="1"/>
  <c r="G28" i="182"/>
  <c r="G20" i="182" s="1"/>
  <c r="G22" i="182"/>
  <c r="H22" i="182"/>
  <c r="P45" i="182"/>
  <c r="P44" i="182" s="1"/>
  <c r="P43" i="182" s="1"/>
  <c r="AD22" i="183"/>
  <c r="AB22" i="183"/>
  <c r="Z22" i="183"/>
  <c r="X22" i="183"/>
  <c r="V22" i="183"/>
  <c r="T22" i="183"/>
  <c r="R22" i="183"/>
  <c r="N22" i="183"/>
  <c r="L22" i="183"/>
  <c r="J22" i="183"/>
  <c r="H22" i="183"/>
  <c r="F22" i="183"/>
  <c r="D22" i="183"/>
  <c r="AE21" i="183"/>
  <c r="AA21" i="183"/>
  <c r="W21" i="183"/>
  <c r="S21" i="183"/>
  <c r="O21" i="183"/>
  <c r="K21" i="183"/>
  <c r="G21" i="183"/>
  <c r="AD21" i="183"/>
  <c r="Z21" i="183"/>
  <c r="V21" i="183"/>
  <c r="R21" i="183"/>
  <c r="N21" i="183"/>
  <c r="J21" i="183"/>
  <c r="F21" i="183"/>
  <c r="AG21" i="183"/>
  <c r="AC21" i="183"/>
  <c r="Y21" i="183"/>
  <c r="U21" i="183"/>
  <c r="Q21" i="183"/>
  <c r="M21" i="183"/>
  <c r="M20" i="183" s="1"/>
  <c r="I21" i="183"/>
  <c r="E21" i="183"/>
  <c r="AG26" i="183"/>
  <c r="AF26" i="183"/>
  <c r="AE26" i="183"/>
  <c r="AC26" i="183"/>
  <c r="AB26" i="183"/>
  <c r="AA26" i="183"/>
  <c r="Z26" i="183"/>
  <c r="Y26" i="183"/>
  <c r="X26" i="183"/>
  <c r="W26" i="183"/>
  <c r="V26" i="183"/>
  <c r="U26" i="183"/>
  <c r="T26" i="183"/>
  <c r="S26" i="183"/>
  <c r="R26" i="183"/>
  <c r="Q26" i="183"/>
  <c r="P26" i="183"/>
  <c r="O26" i="183"/>
  <c r="N26" i="183"/>
  <c r="M26" i="183"/>
  <c r="L26" i="183"/>
  <c r="K26" i="183"/>
  <c r="J26" i="183"/>
  <c r="I26" i="183"/>
  <c r="H26" i="183"/>
  <c r="G26" i="183"/>
  <c r="F26" i="183"/>
  <c r="E26" i="183"/>
  <c r="D26" i="183"/>
  <c r="AH25" i="183"/>
  <c r="AH24" i="183"/>
  <c r="AG23" i="183"/>
  <c r="AF23" i="183"/>
  <c r="AE23" i="183"/>
  <c r="AC23" i="183"/>
  <c r="AB23" i="183"/>
  <c r="AA23" i="183"/>
  <c r="Z23" i="183"/>
  <c r="Y23" i="183"/>
  <c r="Y20" i="183" s="1"/>
  <c r="X23" i="183"/>
  <c r="W23" i="183"/>
  <c r="V23" i="183"/>
  <c r="U23" i="183"/>
  <c r="T23" i="183"/>
  <c r="S23" i="183"/>
  <c r="R23" i="183"/>
  <c r="Q23" i="183"/>
  <c r="Q20" i="183" s="1"/>
  <c r="P23" i="183"/>
  <c r="O23" i="183"/>
  <c r="N23" i="183"/>
  <c r="M23" i="183"/>
  <c r="L23" i="183"/>
  <c r="K23" i="183"/>
  <c r="J23" i="183"/>
  <c r="I23" i="183"/>
  <c r="I20" i="183" s="1"/>
  <c r="H23" i="183"/>
  <c r="G23" i="183"/>
  <c r="F23" i="183"/>
  <c r="E23" i="183"/>
  <c r="D23" i="183"/>
  <c r="AG22" i="183"/>
  <c r="AE22" i="183"/>
  <c r="AC22" i="183"/>
  <c r="AA22" i="183"/>
  <c r="Y22" i="183"/>
  <c r="W22" i="183"/>
  <c r="U22" i="183"/>
  <c r="U20" i="183" s="1"/>
  <c r="S22" i="183"/>
  <c r="Q22" i="183"/>
  <c r="O22" i="183"/>
  <c r="M22" i="183"/>
  <c r="K22" i="183"/>
  <c r="I22" i="183"/>
  <c r="G22" i="183"/>
  <c r="E22" i="183"/>
  <c r="E20" i="183" s="1"/>
  <c r="AF21" i="183"/>
  <c r="AB21" i="183"/>
  <c r="X21" i="183"/>
  <c r="X20" i="183" s="1"/>
  <c r="T21" i="183"/>
  <c r="T20" i="183" s="1"/>
  <c r="P21" i="183"/>
  <c r="L21" i="183"/>
  <c r="H21" i="183"/>
  <c r="H20" i="183" s="1"/>
  <c r="D21" i="183"/>
  <c r="D20" i="183" s="1"/>
  <c r="D19" i="183"/>
  <c r="E19" i="183" s="1"/>
  <c r="F19" i="183" s="1"/>
  <c r="G19" i="183" s="1"/>
  <c r="H19" i="183" s="1"/>
  <c r="I19" i="183" s="1"/>
  <c r="J19" i="183" s="1"/>
  <c r="K19" i="183" s="1"/>
  <c r="L19" i="183" s="1"/>
  <c r="M19" i="183" s="1"/>
  <c r="N19" i="183" s="1"/>
  <c r="O19" i="183" s="1"/>
  <c r="P19" i="183" s="1"/>
  <c r="Q19" i="183" s="1"/>
  <c r="R19" i="183" s="1"/>
  <c r="S19" i="183" s="1"/>
  <c r="T19" i="183" s="1"/>
  <c r="U19" i="183" s="1"/>
  <c r="V19" i="183" s="1"/>
  <c r="W19" i="183" s="1"/>
  <c r="X19" i="183" s="1"/>
  <c r="Y19" i="183" s="1"/>
  <c r="Z19" i="183" s="1"/>
  <c r="AA19" i="183" s="1"/>
  <c r="AB19" i="183" s="1"/>
  <c r="AC19" i="183" s="1"/>
  <c r="AD19" i="183" s="1"/>
  <c r="AE19" i="183" s="1"/>
  <c r="AF19" i="183" s="1"/>
  <c r="AG19" i="183" s="1"/>
  <c r="AH19" i="183" s="1"/>
  <c r="AI19" i="183" s="1"/>
  <c r="S28" i="182" l="1"/>
  <c r="S20" i="182" s="1"/>
  <c r="AB20" i="183"/>
  <c r="P22" i="182"/>
  <c r="P28" i="182"/>
  <c r="P20" i="182" s="1"/>
  <c r="L20" i="183"/>
  <c r="AH21" i="183"/>
  <c r="AH23" i="183"/>
  <c r="AC20" i="183"/>
  <c r="F20" i="183"/>
  <c r="N20" i="183"/>
  <c r="V20" i="183"/>
  <c r="K20" i="183"/>
  <c r="S20" i="183"/>
  <c r="AA20" i="183"/>
  <c r="AH26" i="183"/>
  <c r="AG20" i="183"/>
  <c r="J20" i="183"/>
  <c r="R20" i="183"/>
  <c r="Z20" i="183"/>
  <c r="G20" i="183"/>
  <c r="O20" i="183"/>
  <c r="W20" i="183"/>
  <c r="AE20" i="183"/>
  <c r="AF22" i="183"/>
  <c r="AF20" i="183" s="1"/>
  <c r="AD23" i="183"/>
  <c r="AD26" i="183"/>
  <c r="AD20" i="183" l="1"/>
  <c r="P22" i="183"/>
  <c r="AH22" i="183" l="1"/>
  <c r="P20" i="183"/>
  <c r="AH20" i="183" s="1"/>
  <c r="D218" i="179" l="1"/>
  <c r="AJ231" i="179" l="1"/>
  <c r="AJ230" i="179"/>
  <c r="AJ229" i="179"/>
  <c r="AJ228" i="179"/>
  <c r="AJ227" i="179"/>
  <c r="AJ226" i="179"/>
  <c r="AJ225" i="179"/>
  <c r="AJ224" i="179"/>
  <c r="AJ223" i="179"/>
  <c r="AJ222" i="179"/>
  <c r="AJ221" i="179"/>
  <c r="AJ220" i="179"/>
  <c r="AJ217" i="179"/>
  <c r="AJ216" i="179"/>
  <c r="AJ215" i="179"/>
  <c r="AH214" i="179"/>
  <c r="AH27" i="179" s="1"/>
  <c r="AG214" i="179"/>
  <c r="AF214" i="179"/>
  <c r="AE214" i="179"/>
  <c r="AD214" i="179"/>
  <c r="AD27" i="179" s="1"/>
  <c r="AC214" i="179"/>
  <c r="AB214" i="179"/>
  <c r="AA214" i="179"/>
  <c r="Z214" i="179"/>
  <c r="Z27" i="179" s="1"/>
  <c r="Y214" i="179"/>
  <c r="X214" i="179"/>
  <c r="W214" i="179"/>
  <c r="W27" i="179" s="1"/>
  <c r="V214" i="179"/>
  <c r="V27" i="179" s="1"/>
  <c r="U214" i="179"/>
  <c r="T214" i="179"/>
  <c r="S214" i="179"/>
  <c r="S27" i="179" s="1"/>
  <c r="R214" i="179"/>
  <c r="R27" i="179" s="1"/>
  <c r="Q214" i="179"/>
  <c r="P214" i="179"/>
  <c r="O214" i="179"/>
  <c r="N214" i="179"/>
  <c r="N27" i="179" s="1"/>
  <c r="M214" i="179"/>
  <c r="L214" i="179"/>
  <c r="K214" i="179"/>
  <c r="H214" i="179"/>
  <c r="H27" i="179" s="1"/>
  <c r="G214" i="179"/>
  <c r="F214" i="179"/>
  <c r="E214" i="179"/>
  <c r="E27" i="179" s="1"/>
  <c r="AJ213" i="179"/>
  <c r="AJ212" i="179"/>
  <c r="AJ211" i="179"/>
  <c r="AH210" i="179"/>
  <c r="AG210" i="179"/>
  <c r="AG26" i="179" s="1"/>
  <c r="AF210" i="179"/>
  <c r="AE210" i="179"/>
  <c r="AD210" i="179"/>
  <c r="AC210" i="179"/>
  <c r="AC26" i="179" s="1"/>
  <c r="AB210" i="179"/>
  <c r="AA210" i="179"/>
  <c r="Z210" i="179"/>
  <c r="Y210" i="179"/>
  <c r="Y26" i="179" s="1"/>
  <c r="X210" i="179"/>
  <c r="W210" i="179"/>
  <c r="V210" i="179"/>
  <c r="U210" i="179"/>
  <c r="U26" i="179" s="1"/>
  <c r="T210" i="179"/>
  <c r="S210" i="179"/>
  <c r="R210" i="179"/>
  <c r="Q210" i="179"/>
  <c r="Q26" i="179" s="1"/>
  <c r="P210" i="179"/>
  <c r="O210" i="179"/>
  <c r="N210" i="179"/>
  <c r="M210" i="179"/>
  <c r="M26" i="179" s="1"/>
  <c r="L210" i="179"/>
  <c r="K210" i="179"/>
  <c r="H210" i="179"/>
  <c r="G210" i="179"/>
  <c r="G26" i="179" s="1"/>
  <c r="F210" i="179"/>
  <c r="E210" i="179"/>
  <c r="AJ209" i="179"/>
  <c r="AJ208" i="179"/>
  <c r="AJ207" i="179"/>
  <c r="AJ206" i="179"/>
  <c r="AH205" i="179"/>
  <c r="AH25" i="179" s="1"/>
  <c r="AG205" i="179"/>
  <c r="AG25" i="179" s="1"/>
  <c r="AF205" i="179"/>
  <c r="AE205" i="179"/>
  <c r="AD205" i="179"/>
  <c r="AC205" i="179"/>
  <c r="AC25" i="179" s="1"/>
  <c r="AB205" i="179"/>
  <c r="AA205" i="179"/>
  <c r="Z205" i="179"/>
  <c r="Y205" i="179"/>
  <c r="Y25" i="179" s="1"/>
  <c r="X205" i="179"/>
  <c r="W205" i="179"/>
  <c r="V205" i="179"/>
  <c r="V25" i="179" s="1"/>
  <c r="U205" i="179"/>
  <c r="U25" i="179" s="1"/>
  <c r="T205" i="179"/>
  <c r="S205" i="179"/>
  <c r="R205" i="179"/>
  <c r="R25" i="179" s="1"/>
  <c r="Q205" i="179"/>
  <c r="Q25" i="179" s="1"/>
  <c r="P205" i="179"/>
  <c r="O205" i="179"/>
  <c r="N205" i="179"/>
  <c r="M205" i="179"/>
  <c r="M25" i="179" s="1"/>
  <c r="L205" i="179"/>
  <c r="K205" i="179"/>
  <c r="H205" i="179"/>
  <c r="G205" i="179"/>
  <c r="G25" i="179" s="1"/>
  <c r="F205" i="179"/>
  <c r="E205" i="179"/>
  <c r="AJ204" i="179"/>
  <c r="AJ203" i="179"/>
  <c r="AJ202" i="179"/>
  <c r="AH201" i="179"/>
  <c r="AG201" i="179"/>
  <c r="AF201" i="179"/>
  <c r="AE201" i="179"/>
  <c r="AD201" i="179"/>
  <c r="AC201" i="179"/>
  <c r="AB201" i="179"/>
  <c r="AA201" i="179"/>
  <c r="Z201" i="179"/>
  <c r="Y201" i="179"/>
  <c r="X201" i="179"/>
  <c r="W201" i="179"/>
  <c r="V201" i="179"/>
  <c r="U201" i="179"/>
  <c r="T201" i="179"/>
  <c r="S201" i="179"/>
  <c r="R201" i="179"/>
  <c r="Q201" i="179"/>
  <c r="P201" i="179"/>
  <c r="O201" i="179"/>
  <c r="N201" i="179"/>
  <c r="M201" i="179"/>
  <c r="L201" i="179"/>
  <c r="K201" i="179"/>
  <c r="H201" i="179"/>
  <c r="G201" i="179"/>
  <c r="F201" i="179"/>
  <c r="E201" i="179"/>
  <c r="AJ200" i="179"/>
  <c r="AJ199" i="179"/>
  <c r="AJ198" i="179"/>
  <c r="AH197" i="179"/>
  <c r="AG197" i="179"/>
  <c r="AF197" i="179"/>
  <c r="AE197" i="179"/>
  <c r="AE196" i="179" s="1"/>
  <c r="AE24" i="179" s="1"/>
  <c r="AD197" i="179"/>
  <c r="AC197" i="179"/>
  <c r="AB197" i="179"/>
  <c r="AA197" i="179"/>
  <c r="AA196" i="179" s="1"/>
  <c r="AA24" i="179" s="1"/>
  <c r="Z197" i="179"/>
  <c r="Y197" i="179"/>
  <c r="X197" i="179"/>
  <c r="W197" i="179"/>
  <c r="W196" i="179" s="1"/>
  <c r="W24" i="179" s="1"/>
  <c r="V197" i="179"/>
  <c r="U197" i="179"/>
  <c r="T197" i="179"/>
  <c r="S197" i="179"/>
  <c r="S196" i="179" s="1"/>
  <c r="S24" i="179" s="1"/>
  <c r="R197" i="179"/>
  <c r="Q197" i="179"/>
  <c r="P197" i="179"/>
  <c r="O197" i="179"/>
  <c r="O196" i="179" s="1"/>
  <c r="O24" i="179" s="1"/>
  <c r="N197" i="179"/>
  <c r="M197" i="179"/>
  <c r="L197" i="179"/>
  <c r="K197" i="179"/>
  <c r="K196" i="179" s="1"/>
  <c r="K24" i="179" s="1"/>
  <c r="H197" i="179"/>
  <c r="G197" i="179"/>
  <c r="F197" i="179"/>
  <c r="E197" i="179"/>
  <c r="E196" i="179" s="1"/>
  <c r="E24" i="179" s="1"/>
  <c r="AJ195" i="179"/>
  <c r="AJ194" i="179"/>
  <c r="AJ193" i="179"/>
  <c r="AJ192" i="179"/>
  <c r="AJ191" i="179"/>
  <c r="AJ190" i="179"/>
  <c r="AJ189" i="179"/>
  <c r="AJ188" i="179"/>
  <c r="AJ187" i="179"/>
  <c r="AJ186" i="179"/>
  <c r="AJ185" i="179"/>
  <c r="AJ184" i="179"/>
  <c r="AJ183" i="179"/>
  <c r="AJ182" i="179"/>
  <c r="AJ181" i="179"/>
  <c r="AJ180" i="179"/>
  <c r="AJ179" i="179"/>
  <c r="AJ178" i="179"/>
  <c r="AJ177" i="179"/>
  <c r="AH176" i="179"/>
  <c r="AG176" i="179"/>
  <c r="AF176" i="179"/>
  <c r="AE176" i="179"/>
  <c r="AD176" i="179"/>
  <c r="AC176" i="179"/>
  <c r="AB176" i="179"/>
  <c r="AA176" i="179"/>
  <c r="Z176" i="179"/>
  <c r="Y176" i="179"/>
  <c r="X176" i="179"/>
  <c r="W176" i="179"/>
  <c r="V176" i="179"/>
  <c r="U176" i="179"/>
  <c r="T176" i="179"/>
  <c r="S176" i="179"/>
  <c r="R176" i="179"/>
  <c r="Q176" i="179"/>
  <c r="P176" i="179"/>
  <c r="O176" i="179"/>
  <c r="N176" i="179"/>
  <c r="M176" i="179"/>
  <c r="L176" i="179"/>
  <c r="K176" i="179"/>
  <c r="H176" i="179"/>
  <c r="G176" i="179"/>
  <c r="F176" i="179"/>
  <c r="E176" i="179"/>
  <c r="AJ175" i="179"/>
  <c r="AJ174" i="179"/>
  <c r="AJ173" i="179"/>
  <c r="AJ172" i="179"/>
  <c r="AJ171" i="179"/>
  <c r="AJ170" i="179"/>
  <c r="AJ169" i="179"/>
  <c r="AH168" i="179"/>
  <c r="AG168" i="179"/>
  <c r="AG167" i="179" s="1"/>
  <c r="AF168" i="179"/>
  <c r="AE168" i="179"/>
  <c r="AD168" i="179"/>
  <c r="AC168" i="179"/>
  <c r="AC167" i="179" s="1"/>
  <c r="AB168" i="179"/>
  <c r="AA168" i="179"/>
  <c r="Z168" i="179"/>
  <c r="Y168" i="179"/>
  <c r="Y167" i="179" s="1"/>
  <c r="X168" i="179"/>
  <c r="W168" i="179"/>
  <c r="V168" i="179"/>
  <c r="U168" i="179"/>
  <c r="U167" i="179" s="1"/>
  <c r="T168" i="179"/>
  <c r="S168" i="179"/>
  <c r="R168" i="179"/>
  <c r="Q168" i="179"/>
  <c r="Q167" i="179" s="1"/>
  <c r="P168" i="179"/>
  <c r="O168" i="179"/>
  <c r="N168" i="179"/>
  <c r="M168" i="179"/>
  <c r="M167" i="179" s="1"/>
  <c r="L168" i="179"/>
  <c r="K168" i="179"/>
  <c r="H168" i="179"/>
  <c r="G168" i="179"/>
  <c r="G167" i="179" s="1"/>
  <c r="F168" i="179"/>
  <c r="E168" i="179"/>
  <c r="AJ166" i="179"/>
  <c r="AJ165" i="179"/>
  <c r="AJ164" i="179"/>
  <c r="AH163" i="179"/>
  <c r="AG163" i="179"/>
  <c r="AF163" i="179"/>
  <c r="AE163" i="179"/>
  <c r="AD163" i="179"/>
  <c r="AC163" i="179"/>
  <c r="AB163" i="179"/>
  <c r="AA163" i="179"/>
  <c r="Z163" i="179"/>
  <c r="Y163" i="179"/>
  <c r="X163" i="179"/>
  <c r="W163" i="179"/>
  <c r="V163" i="179"/>
  <c r="U163" i="179"/>
  <c r="T163" i="179"/>
  <c r="S163" i="179"/>
  <c r="R163" i="179"/>
  <c r="Q163" i="179"/>
  <c r="P163" i="179"/>
  <c r="O163" i="179"/>
  <c r="N163" i="179"/>
  <c r="M163" i="179"/>
  <c r="L163" i="179"/>
  <c r="K163" i="179"/>
  <c r="H163" i="179"/>
  <c r="G163" i="179"/>
  <c r="F163" i="179"/>
  <c r="E163" i="179"/>
  <c r="AJ162" i="179"/>
  <c r="AJ161" i="179"/>
  <c r="AJ160" i="179"/>
  <c r="AH159" i="179"/>
  <c r="AG159" i="179"/>
  <c r="AF159" i="179"/>
  <c r="AE159" i="179"/>
  <c r="AD159" i="179"/>
  <c r="AC159" i="179"/>
  <c r="AB159" i="179"/>
  <c r="AA159" i="179"/>
  <c r="Z159" i="179"/>
  <c r="Y159" i="179"/>
  <c r="X159" i="179"/>
  <c r="W159" i="179"/>
  <c r="V159" i="179"/>
  <c r="U159" i="179"/>
  <c r="T159" i="179"/>
  <c r="S159" i="179"/>
  <c r="R159" i="179"/>
  <c r="Q159" i="179"/>
  <c r="P159" i="179"/>
  <c r="O159" i="179"/>
  <c r="N159" i="179"/>
  <c r="M159" i="179"/>
  <c r="L159" i="179"/>
  <c r="K159" i="179"/>
  <c r="H159" i="179"/>
  <c r="G159" i="179"/>
  <c r="F159" i="179"/>
  <c r="E159" i="179"/>
  <c r="AJ158" i="179"/>
  <c r="AJ157" i="179"/>
  <c r="AJ156" i="179"/>
  <c r="AH155" i="179"/>
  <c r="AG155" i="179"/>
  <c r="AF155" i="179"/>
  <c r="AE155" i="179"/>
  <c r="AD155" i="179"/>
  <c r="AC155" i="179"/>
  <c r="AB155" i="179"/>
  <c r="AA155" i="179"/>
  <c r="Z155" i="179"/>
  <c r="Y155" i="179"/>
  <c r="X155" i="179"/>
  <c r="W155" i="179"/>
  <c r="V155" i="179"/>
  <c r="U155" i="179"/>
  <c r="T155" i="179"/>
  <c r="S155" i="179"/>
  <c r="R155" i="179"/>
  <c r="Q155" i="179"/>
  <c r="P155" i="179"/>
  <c r="O155" i="179"/>
  <c r="N155" i="179"/>
  <c r="M155" i="179"/>
  <c r="L155" i="179"/>
  <c r="K155" i="179"/>
  <c r="H155" i="179"/>
  <c r="G155" i="179"/>
  <c r="F155" i="179"/>
  <c r="E155" i="179"/>
  <c r="AJ154" i="179"/>
  <c r="AJ153" i="179"/>
  <c r="AJ152" i="179"/>
  <c r="AH151" i="179"/>
  <c r="AG151" i="179"/>
  <c r="AF151" i="179"/>
  <c r="AE151" i="179"/>
  <c r="AD151" i="179"/>
  <c r="AC151" i="179"/>
  <c r="AB151" i="179"/>
  <c r="AA151" i="179"/>
  <c r="Z151" i="179"/>
  <c r="Y151" i="179"/>
  <c r="X151" i="179"/>
  <c r="W151" i="179"/>
  <c r="V151" i="179"/>
  <c r="U151" i="179"/>
  <c r="T151" i="179"/>
  <c r="S151" i="179"/>
  <c r="R151" i="179"/>
  <c r="Q151" i="179"/>
  <c r="P151" i="179"/>
  <c r="O151" i="179"/>
  <c r="N151" i="179"/>
  <c r="M151" i="179"/>
  <c r="L151" i="179"/>
  <c r="K151" i="179"/>
  <c r="H151" i="179"/>
  <c r="G151" i="179"/>
  <c r="F151" i="179"/>
  <c r="E151" i="179"/>
  <c r="AJ150" i="179"/>
  <c r="AJ149" i="179"/>
  <c r="AJ148" i="179"/>
  <c r="AH147" i="179"/>
  <c r="AG147" i="179"/>
  <c r="AF147" i="179"/>
  <c r="AE147" i="179"/>
  <c r="AD147" i="179"/>
  <c r="AC147" i="179"/>
  <c r="AB147" i="179"/>
  <c r="AA147" i="179"/>
  <c r="Z147" i="179"/>
  <c r="Y147" i="179"/>
  <c r="X147" i="179"/>
  <c r="W147" i="179"/>
  <c r="V147" i="179"/>
  <c r="U147" i="179"/>
  <c r="T147" i="179"/>
  <c r="S147" i="179"/>
  <c r="R147" i="179"/>
  <c r="Q147" i="179"/>
  <c r="P147" i="179"/>
  <c r="O147" i="179"/>
  <c r="N147" i="179"/>
  <c r="M147" i="179"/>
  <c r="L147" i="179"/>
  <c r="K147" i="179"/>
  <c r="H147" i="179"/>
  <c r="G147" i="179"/>
  <c r="F147" i="179"/>
  <c r="E147" i="179"/>
  <c r="AJ146" i="179"/>
  <c r="AJ145" i="179"/>
  <c r="AJ144" i="179"/>
  <c r="AH143" i="179"/>
  <c r="AG143" i="179"/>
  <c r="AF143" i="179"/>
  <c r="AE143" i="179"/>
  <c r="AD143" i="179"/>
  <c r="AC143" i="179"/>
  <c r="AB143" i="179"/>
  <c r="AA143" i="179"/>
  <c r="Z143" i="179"/>
  <c r="Y143" i="179"/>
  <c r="X143" i="179"/>
  <c r="W143" i="179"/>
  <c r="V143" i="179"/>
  <c r="U143" i="179"/>
  <c r="T143" i="179"/>
  <c r="S143" i="179"/>
  <c r="R143" i="179"/>
  <c r="Q143" i="179"/>
  <c r="P143" i="179"/>
  <c r="O143" i="179"/>
  <c r="N143" i="179"/>
  <c r="M143" i="179"/>
  <c r="L143" i="179"/>
  <c r="K143" i="179"/>
  <c r="H143" i="179"/>
  <c r="G143" i="179"/>
  <c r="F143" i="179"/>
  <c r="E143" i="179"/>
  <c r="AJ142" i="179"/>
  <c r="AJ141" i="179"/>
  <c r="AJ140" i="179"/>
  <c r="AH139" i="179"/>
  <c r="AG139" i="179"/>
  <c r="AF139" i="179"/>
  <c r="AE139" i="179"/>
  <c r="AD139" i="179"/>
  <c r="AC139" i="179"/>
  <c r="AB139" i="179"/>
  <c r="AA139" i="179"/>
  <c r="Z139" i="179"/>
  <c r="Y139" i="179"/>
  <c r="X139" i="179"/>
  <c r="W139" i="179"/>
  <c r="V139" i="179"/>
  <c r="U139" i="179"/>
  <c r="T139" i="179"/>
  <c r="S139" i="179"/>
  <c r="R139" i="179"/>
  <c r="Q139" i="179"/>
  <c r="P139" i="179"/>
  <c r="O139" i="179"/>
  <c r="N139" i="179"/>
  <c r="M139" i="179"/>
  <c r="L139" i="179"/>
  <c r="K139" i="179"/>
  <c r="H139" i="179"/>
  <c r="G139" i="179"/>
  <c r="F139" i="179"/>
  <c r="E139" i="179"/>
  <c r="AJ138" i="179"/>
  <c r="AJ137" i="179"/>
  <c r="AJ136" i="179"/>
  <c r="AH135" i="179"/>
  <c r="AG135" i="179"/>
  <c r="AF135" i="179"/>
  <c r="AE135" i="179"/>
  <c r="AD135" i="179"/>
  <c r="AC135" i="179"/>
  <c r="AB135" i="179"/>
  <c r="AA135" i="179"/>
  <c r="Z135" i="179"/>
  <c r="Y135" i="179"/>
  <c r="X135" i="179"/>
  <c r="W135" i="179"/>
  <c r="V135" i="179"/>
  <c r="U135" i="179"/>
  <c r="T135" i="179"/>
  <c r="S135" i="179"/>
  <c r="R135" i="179"/>
  <c r="Q135" i="179"/>
  <c r="P135" i="179"/>
  <c r="O135" i="179"/>
  <c r="N135" i="179"/>
  <c r="M135" i="179"/>
  <c r="L135" i="179"/>
  <c r="K135" i="179"/>
  <c r="H135" i="179"/>
  <c r="G135" i="179"/>
  <c r="F135" i="179"/>
  <c r="E135" i="179"/>
  <c r="AA134" i="179"/>
  <c r="AJ133" i="179"/>
  <c r="AJ132" i="179"/>
  <c r="AJ131" i="179"/>
  <c r="AH130" i="179"/>
  <c r="AG130" i="179"/>
  <c r="AF130" i="179"/>
  <c r="AE130" i="179"/>
  <c r="AD130" i="179"/>
  <c r="AC130" i="179"/>
  <c r="AB130" i="179"/>
  <c r="AA130" i="179"/>
  <c r="Z130" i="179"/>
  <c r="Y130" i="179"/>
  <c r="X130" i="179"/>
  <c r="W130" i="179"/>
  <c r="V130" i="179"/>
  <c r="U130" i="179"/>
  <c r="T130" i="179"/>
  <c r="S130" i="179"/>
  <c r="R130" i="179"/>
  <c r="Q130" i="179"/>
  <c r="P130" i="179"/>
  <c r="O130" i="179"/>
  <c r="N130" i="179"/>
  <c r="M130" i="179"/>
  <c r="L130" i="179"/>
  <c r="K130" i="179"/>
  <c r="H130" i="179"/>
  <c r="G130" i="179"/>
  <c r="F130" i="179"/>
  <c r="E130" i="179"/>
  <c r="AJ129" i="179"/>
  <c r="AJ128" i="179"/>
  <c r="AJ127" i="179"/>
  <c r="AJ126" i="179"/>
  <c r="AJ125" i="179"/>
  <c r="AJ124" i="179"/>
  <c r="AJ123" i="179"/>
  <c r="AJ122" i="179"/>
  <c r="AJ121" i="179"/>
  <c r="AJ120" i="179"/>
  <c r="AJ119" i="179"/>
  <c r="AJ118" i="179"/>
  <c r="AH117" i="179"/>
  <c r="AG117" i="179"/>
  <c r="AF117" i="179"/>
  <c r="AE117" i="179"/>
  <c r="AD117" i="179"/>
  <c r="AC117" i="179"/>
  <c r="AB117" i="179"/>
  <c r="AA117" i="179"/>
  <c r="Z117" i="179"/>
  <c r="Y117" i="179"/>
  <c r="X117" i="179"/>
  <c r="W117" i="179"/>
  <c r="V117" i="179"/>
  <c r="U117" i="179"/>
  <c r="T117" i="179"/>
  <c r="S117" i="179"/>
  <c r="R117" i="179"/>
  <c r="Q117" i="179"/>
  <c r="P117" i="179"/>
  <c r="O117" i="179"/>
  <c r="N117" i="179"/>
  <c r="M117" i="179"/>
  <c r="L117" i="179"/>
  <c r="K117" i="179"/>
  <c r="H117" i="179"/>
  <c r="G117" i="179"/>
  <c r="F117" i="179"/>
  <c r="E117" i="179"/>
  <c r="AH116" i="179"/>
  <c r="AG116" i="179"/>
  <c r="AF116" i="179"/>
  <c r="AE116" i="179"/>
  <c r="AD116" i="179"/>
  <c r="AC116" i="179"/>
  <c r="AB116" i="179"/>
  <c r="AA116" i="179"/>
  <c r="Z116" i="179"/>
  <c r="Y116" i="179"/>
  <c r="X116" i="179"/>
  <c r="W116" i="179"/>
  <c r="V116" i="179"/>
  <c r="U116" i="179"/>
  <c r="T116" i="179"/>
  <c r="S116" i="179"/>
  <c r="R116" i="179"/>
  <c r="Q116" i="179"/>
  <c r="P116" i="179"/>
  <c r="O116" i="179"/>
  <c r="N116" i="179"/>
  <c r="M116" i="179"/>
  <c r="L116" i="179"/>
  <c r="K116" i="179"/>
  <c r="H116" i="179"/>
  <c r="G116" i="179"/>
  <c r="F116" i="179"/>
  <c r="E116" i="179"/>
  <c r="AJ115" i="179"/>
  <c r="AJ114" i="179"/>
  <c r="AJ113" i="179"/>
  <c r="AH112" i="179"/>
  <c r="AG112" i="179"/>
  <c r="AF112" i="179"/>
  <c r="AE112" i="179"/>
  <c r="AD112" i="179"/>
  <c r="AC112" i="179"/>
  <c r="AB112" i="179"/>
  <c r="AA112" i="179"/>
  <c r="Z112" i="179"/>
  <c r="Y112" i="179"/>
  <c r="X112" i="179"/>
  <c r="W112" i="179"/>
  <c r="V112" i="179"/>
  <c r="U112" i="179"/>
  <c r="T112" i="179"/>
  <c r="S112" i="179"/>
  <c r="R112" i="179"/>
  <c r="Q112" i="179"/>
  <c r="P112" i="179"/>
  <c r="O112" i="179"/>
  <c r="N112" i="179"/>
  <c r="M112" i="179"/>
  <c r="L112" i="179"/>
  <c r="K112" i="179"/>
  <c r="H112" i="179"/>
  <c r="G112" i="179"/>
  <c r="F112" i="179"/>
  <c r="E112" i="179"/>
  <c r="AJ111" i="179"/>
  <c r="AJ110" i="179"/>
  <c r="AJ109" i="179"/>
  <c r="AJ108" i="179"/>
  <c r="AJ107" i="179"/>
  <c r="AJ106" i="179"/>
  <c r="AJ105" i="179"/>
  <c r="AJ104" i="179"/>
  <c r="AJ103" i="179"/>
  <c r="AJ102" i="179"/>
  <c r="AJ101" i="179"/>
  <c r="AJ100" i="179"/>
  <c r="AH99" i="179"/>
  <c r="AG99" i="179"/>
  <c r="AF99" i="179"/>
  <c r="AE99" i="179"/>
  <c r="AD99" i="179"/>
  <c r="AC99" i="179"/>
  <c r="AB99" i="179"/>
  <c r="AA99" i="179"/>
  <c r="Z99" i="179"/>
  <c r="Y99" i="179"/>
  <c r="X99" i="179"/>
  <c r="W99" i="179"/>
  <c r="V99" i="179"/>
  <c r="U99" i="179"/>
  <c r="T99" i="179"/>
  <c r="S99" i="179"/>
  <c r="R99" i="179"/>
  <c r="Q99" i="179"/>
  <c r="P99" i="179"/>
  <c r="O99" i="179"/>
  <c r="N99" i="179"/>
  <c r="M99" i="179"/>
  <c r="L99" i="179"/>
  <c r="K99" i="179"/>
  <c r="H99" i="179"/>
  <c r="G99" i="179"/>
  <c r="F99" i="179"/>
  <c r="E99" i="179"/>
  <c r="AH98" i="179"/>
  <c r="AG98" i="179"/>
  <c r="AF98" i="179"/>
  <c r="AE98" i="179"/>
  <c r="AD98" i="179"/>
  <c r="AC98" i="179"/>
  <c r="AB98" i="179"/>
  <c r="AA98" i="179"/>
  <c r="Z98" i="179"/>
  <c r="Y98" i="179"/>
  <c r="X98" i="179"/>
  <c r="W98" i="179"/>
  <c r="V98" i="179"/>
  <c r="U98" i="179"/>
  <c r="T98" i="179"/>
  <c r="S98" i="179"/>
  <c r="R98" i="179"/>
  <c r="Q98" i="179"/>
  <c r="P98" i="179"/>
  <c r="O98" i="179"/>
  <c r="N98" i="179"/>
  <c r="M98" i="179"/>
  <c r="L98" i="179"/>
  <c r="K98" i="179"/>
  <c r="H98" i="179"/>
  <c r="G98" i="179"/>
  <c r="F98" i="179"/>
  <c r="E98" i="179"/>
  <c r="AJ96" i="179"/>
  <c r="AJ95" i="179"/>
  <c r="AJ94" i="179"/>
  <c r="AJ93" i="179"/>
  <c r="AH92" i="179"/>
  <c r="AG92" i="179"/>
  <c r="AF92" i="179"/>
  <c r="AE92" i="179"/>
  <c r="AD92" i="179"/>
  <c r="AC92" i="179"/>
  <c r="AB92" i="179"/>
  <c r="AA92" i="179"/>
  <c r="Z92" i="179"/>
  <c r="Y92" i="179"/>
  <c r="X92" i="179"/>
  <c r="W92" i="179"/>
  <c r="V92" i="179"/>
  <c r="U92" i="179"/>
  <c r="T92" i="179"/>
  <c r="S92" i="179"/>
  <c r="R92" i="179"/>
  <c r="Q92" i="179"/>
  <c r="P92" i="179"/>
  <c r="O92" i="179"/>
  <c r="N92" i="179"/>
  <c r="M92" i="179"/>
  <c r="L92" i="179"/>
  <c r="K92" i="179"/>
  <c r="H92" i="179"/>
  <c r="G92" i="179"/>
  <c r="F92" i="179"/>
  <c r="E92" i="179"/>
  <c r="AJ91" i="179"/>
  <c r="AJ90" i="179"/>
  <c r="AJ89" i="179"/>
  <c r="AH88" i="179"/>
  <c r="AG88" i="179"/>
  <c r="AF88" i="179"/>
  <c r="AF87" i="179" s="1"/>
  <c r="AE88" i="179"/>
  <c r="AD88" i="179"/>
  <c r="AC88" i="179"/>
  <c r="AB88" i="179"/>
  <c r="AB87" i="179" s="1"/>
  <c r="AA88" i="179"/>
  <c r="Z88" i="179"/>
  <c r="Y88" i="179"/>
  <c r="X88" i="179"/>
  <c r="X87" i="179" s="1"/>
  <c r="W88" i="179"/>
  <c r="V88" i="179"/>
  <c r="U88" i="179"/>
  <c r="T88" i="179"/>
  <c r="T87" i="179" s="1"/>
  <c r="S88" i="179"/>
  <c r="R88" i="179"/>
  <c r="Q88" i="179"/>
  <c r="P88" i="179"/>
  <c r="P87" i="179" s="1"/>
  <c r="O88" i="179"/>
  <c r="N88" i="179"/>
  <c r="M88" i="179"/>
  <c r="L88" i="179"/>
  <c r="L87" i="179" s="1"/>
  <c r="K88" i="179"/>
  <c r="H88" i="179"/>
  <c r="G88" i="179"/>
  <c r="F88" i="179"/>
  <c r="F87" i="179" s="1"/>
  <c r="E88" i="179"/>
  <c r="AJ86" i="179"/>
  <c r="AJ85" i="179"/>
  <c r="AJ84" i="179"/>
  <c r="AH83" i="179"/>
  <c r="AG83" i="179"/>
  <c r="AF83" i="179"/>
  <c r="AE83" i="179"/>
  <c r="AD83" i="179"/>
  <c r="AC83" i="179"/>
  <c r="AB83" i="179"/>
  <c r="AA83" i="179"/>
  <c r="Z83" i="179"/>
  <c r="Y83" i="179"/>
  <c r="X83" i="179"/>
  <c r="W83" i="179"/>
  <c r="V83" i="179"/>
  <c r="U83" i="179"/>
  <c r="T83" i="179"/>
  <c r="S83" i="179"/>
  <c r="R83" i="179"/>
  <c r="Q83" i="179"/>
  <c r="P83" i="179"/>
  <c r="O83" i="179"/>
  <c r="N83" i="179"/>
  <c r="M83" i="179"/>
  <c r="L83" i="179"/>
  <c r="K83" i="179"/>
  <c r="H83" i="179"/>
  <c r="G83" i="179"/>
  <c r="F83" i="179"/>
  <c r="E83" i="179"/>
  <c r="AJ82" i="179"/>
  <c r="AJ81" i="179"/>
  <c r="AJ80" i="179"/>
  <c r="AH79" i="179"/>
  <c r="AG79" i="179"/>
  <c r="AF79" i="179"/>
  <c r="AE79" i="179"/>
  <c r="AD79" i="179"/>
  <c r="AC79" i="179"/>
  <c r="AB79" i="179"/>
  <c r="AA79" i="179"/>
  <c r="Z79" i="179"/>
  <c r="Y79" i="179"/>
  <c r="X79" i="179"/>
  <c r="W79" i="179"/>
  <c r="V79" i="179"/>
  <c r="U79" i="179"/>
  <c r="T79" i="179"/>
  <c r="S79" i="179"/>
  <c r="R79" i="179"/>
  <c r="Q79" i="179"/>
  <c r="P79" i="179"/>
  <c r="O79" i="179"/>
  <c r="N79" i="179"/>
  <c r="M79" i="179"/>
  <c r="L79" i="179"/>
  <c r="K79" i="179"/>
  <c r="H79" i="179"/>
  <c r="G79" i="179"/>
  <c r="F79" i="179"/>
  <c r="E79" i="179"/>
  <c r="AJ78" i="179"/>
  <c r="AJ77" i="179"/>
  <c r="AJ76" i="179"/>
  <c r="AH75" i="179"/>
  <c r="AG75" i="179"/>
  <c r="AF75" i="179"/>
  <c r="AE75" i="179"/>
  <c r="AE74" i="179" s="1"/>
  <c r="AE71" i="179" s="1"/>
  <c r="AD75" i="179"/>
  <c r="AC75" i="179"/>
  <c r="AB75" i="179"/>
  <c r="AA75" i="179"/>
  <c r="AA74" i="179" s="1"/>
  <c r="AA71" i="179" s="1"/>
  <c r="Z75" i="179"/>
  <c r="Y75" i="179"/>
  <c r="X75" i="179"/>
  <c r="W75" i="179"/>
  <c r="W74" i="179" s="1"/>
  <c r="W71" i="179" s="1"/>
  <c r="V75" i="179"/>
  <c r="U75" i="179"/>
  <c r="T75" i="179"/>
  <c r="S75" i="179"/>
  <c r="S74" i="179" s="1"/>
  <c r="S71" i="179" s="1"/>
  <c r="R75" i="179"/>
  <c r="Q75" i="179"/>
  <c r="P75" i="179"/>
  <c r="O75" i="179"/>
  <c r="O74" i="179" s="1"/>
  <c r="O71" i="179" s="1"/>
  <c r="N75" i="179"/>
  <c r="M75" i="179"/>
  <c r="L75" i="179"/>
  <c r="K75" i="179"/>
  <c r="K74" i="179" s="1"/>
  <c r="K71" i="179" s="1"/>
  <c r="H75" i="179"/>
  <c r="G75" i="179"/>
  <c r="F75" i="179"/>
  <c r="E75" i="179"/>
  <c r="E74" i="179" s="1"/>
  <c r="E71" i="179" s="1"/>
  <c r="AJ73" i="179"/>
  <c r="AJ72" i="179"/>
  <c r="AJ70" i="179"/>
  <c r="AJ69" i="179"/>
  <c r="AJ68" i="179"/>
  <c r="AH67" i="179"/>
  <c r="AG67" i="179"/>
  <c r="AF67" i="179"/>
  <c r="AE67" i="179"/>
  <c r="AD67" i="179"/>
  <c r="AC67" i="179"/>
  <c r="AB67" i="179"/>
  <c r="AA67" i="179"/>
  <c r="Z67" i="179"/>
  <c r="Y67" i="179"/>
  <c r="X67" i="179"/>
  <c r="W67" i="179"/>
  <c r="V67" i="179"/>
  <c r="U67" i="179"/>
  <c r="T67" i="179"/>
  <c r="S67" i="179"/>
  <c r="R67" i="179"/>
  <c r="Q67" i="179"/>
  <c r="P67" i="179"/>
  <c r="O67" i="179"/>
  <c r="N67" i="179"/>
  <c r="M67" i="179"/>
  <c r="L67" i="179"/>
  <c r="K67" i="179"/>
  <c r="H67" i="179"/>
  <c r="G67" i="179"/>
  <c r="F67" i="179"/>
  <c r="E67" i="179"/>
  <c r="AJ66" i="179"/>
  <c r="AJ65" i="179"/>
  <c r="AJ64" i="179"/>
  <c r="AH63" i="179"/>
  <c r="AG63" i="179"/>
  <c r="AF63" i="179"/>
  <c r="AE63" i="179"/>
  <c r="AD63" i="179"/>
  <c r="AC63" i="179"/>
  <c r="AB63" i="179"/>
  <c r="AA63" i="179"/>
  <c r="Z63" i="179"/>
  <c r="Y63" i="179"/>
  <c r="X63" i="179"/>
  <c r="W63" i="179"/>
  <c r="V63" i="179"/>
  <c r="U63" i="179"/>
  <c r="T63" i="179"/>
  <c r="S63" i="179"/>
  <c r="R63" i="179"/>
  <c r="Q63" i="179"/>
  <c r="P63" i="179"/>
  <c r="O63" i="179"/>
  <c r="N63" i="179"/>
  <c r="M63" i="179"/>
  <c r="L63" i="179"/>
  <c r="K63" i="179"/>
  <c r="H63" i="179"/>
  <c r="G63" i="179"/>
  <c r="F63" i="179"/>
  <c r="E63" i="179"/>
  <c r="AJ60" i="179"/>
  <c r="AJ59" i="179"/>
  <c r="AJ58" i="179"/>
  <c r="AH57" i="179"/>
  <c r="AG57" i="179"/>
  <c r="AF57" i="179"/>
  <c r="AE57" i="179"/>
  <c r="AD57" i="179"/>
  <c r="AC57" i="179"/>
  <c r="AB57" i="179"/>
  <c r="AA57" i="179"/>
  <c r="Z57" i="179"/>
  <c r="Y57" i="179"/>
  <c r="X57" i="179"/>
  <c r="W57" i="179"/>
  <c r="V57" i="179"/>
  <c r="U57" i="179"/>
  <c r="T57" i="179"/>
  <c r="S57" i="179"/>
  <c r="R57" i="179"/>
  <c r="Q57" i="179"/>
  <c r="P57" i="179"/>
  <c r="O57" i="179"/>
  <c r="N57" i="179"/>
  <c r="M57" i="179"/>
  <c r="L57" i="179"/>
  <c r="K57" i="179"/>
  <c r="H57" i="179"/>
  <c r="G57" i="179"/>
  <c r="F57" i="179"/>
  <c r="E57" i="179"/>
  <c r="AJ56" i="179"/>
  <c r="AJ55" i="179"/>
  <c r="AJ54" i="179"/>
  <c r="AJ53" i="179"/>
  <c r="AJ52" i="179"/>
  <c r="AJ51" i="179"/>
  <c r="AJ50" i="179"/>
  <c r="AH49" i="179"/>
  <c r="AG49" i="179"/>
  <c r="AF49" i="179"/>
  <c r="AE49" i="179"/>
  <c r="AD49" i="179"/>
  <c r="AC49" i="179"/>
  <c r="AB49" i="179"/>
  <c r="AA49" i="179"/>
  <c r="Z49" i="179"/>
  <c r="Y49" i="179"/>
  <c r="X49" i="179"/>
  <c r="W49" i="179"/>
  <c r="V49" i="179"/>
  <c r="U49" i="179"/>
  <c r="T49" i="179"/>
  <c r="S49" i="179"/>
  <c r="R49" i="179"/>
  <c r="Q49" i="179"/>
  <c r="P49" i="179"/>
  <c r="O49" i="179"/>
  <c r="N49" i="179"/>
  <c r="M49" i="179"/>
  <c r="L49" i="179"/>
  <c r="K49" i="179"/>
  <c r="H49" i="179"/>
  <c r="G49" i="179"/>
  <c r="F49" i="179"/>
  <c r="E49" i="179"/>
  <c r="AE48" i="179"/>
  <c r="E48" i="179"/>
  <c r="AJ47" i="179"/>
  <c r="AJ46" i="179"/>
  <c r="AJ45" i="179"/>
  <c r="AJ44" i="179"/>
  <c r="AJ43" i="179"/>
  <c r="AJ42" i="179"/>
  <c r="AJ41" i="179"/>
  <c r="AJ40" i="179"/>
  <c r="AJ39" i="179"/>
  <c r="AJ38" i="179"/>
  <c r="AJ37" i="179"/>
  <c r="AJ36" i="179"/>
  <c r="AJ35" i="179"/>
  <c r="AH34" i="179"/>
  <c r="AH31" i="179" s="1"/>
  <c r="AG34" i="179"/>
  <c r="AG31" i="179" s="1"/>
  <c r="AF34" i="179"/>
  <c r="AF31" i="179" s="1"/>
  <c r="AE34" i="179"/>
  <c r="AD34" i="179"/>
  <c r="AD31" i="179" s="1"/>
  <c r="AC34" i="179"/>
  <c r="AB34" i="179"/>
  <c r="AB31" i="179" s="1"/>
  <c r="AA34" i="179"/>
  <c r="Z34" i="179"/>
  <c r="Z31" i="179" s="1"/>
  <c r="Y34" i="179"/>
  <c r="Y31" i="179" s="1"/>
  <c r="X34" i="179"/>
  <c r="X31" i="179" s="1"/>
  <c r="W34" i="179"/>
  <c r="V34" i="179"/>
  <c r="U34" i="179"/>
  <c r="T34" i="179"/>
  <c r="T31" i="179" s="1"/>
  <c r="S34" i="179"/>
  <c r="R34" i="179"/>
  <c r="R31" i="179" s="1"/>
  <c r="Q34" i="179"/>
  <c r="Q31" i="179" s="1"/>
  <c r="P34" i="179"/>
  <c r="P31" i="179" s="1"/>
  <c r="O34" i="179"/>
  <c r="N34" i="179"/>
  <c r="N31" i="179" s="1"/>
  <c r="M34" i="179"/>
  <c r="L34" i="179"/>
  <c r="L31" i="179" s="1"/>
  <c r="K34" i="179"/>
  <c r="H34" i="179"/>
  <c r="H31" i="179" s="1"/>
  <c r="G34" i="179"/>
  <c r="G31" i="179" s="1"/>
  <c r="F34" i="179"/>
  <c r="F31" i="179" s="1"/>
  <c r="E34" i="179"/>
  <c r="AE31" i="179"/>
  <c r="AC31" i="179"/>
  <c r="AA31" i="179"/>
  <c r="W31" i="179"/>
  <c r="U31" i="179"/>
  <c r="S31" i="179"/>
  <c r="O31" i="179"/>
  <c r="M31" i="179"/>
  <c r="K31" i="179"/>
  <c r="E31" i="179"/>
  <c r="AJ29" i="179"/>
  <c r="AJ28" i="179"/>
  <c r="AG27" i="179"/>
  <c r="AF27" i="179"/>
  <c r="AE27" i="179"/>
  <c r="AC27" i="179"/>
  <c r="AB27" i="179"/>
  <c r="AA27" i="179"/>
  <c r="Y27" i="179"/>
  <c r="X27" i="179"/>
  <c r="U27" i="179"/>
  <c r="T27" i="179"/>
  <c r="Q27" i="179"/>
  <c r="P27" i="179"/>
  <c r="O27" i="179"/>
  <c r="M27" i="179"/>
  <c r="L27" i="179"/>
  <c r="K27" i="179"/>
  <c r="G27" i="179"/>
  <c r="F27" i="179"/>
  <c r="D27" i="179"/>
  <c r="AH26" i="179"/>
  <c r="AF26" i="179"/>
  <c r="AE26" i="179"/>
  <c r="AD26" i="179"/>
  <c r="AB26" i="179"/>
  <c r="AA26" i="179"/>
  <c r="Z26" i="179"/>
  <c r="X26" i="179"/>
  <c r="W26" i="179"/>
  <c r="V26" i="179"/>
  <c r="T26" i="179"/>
  <c r="S26" i="179"/>
  <c r="R26" i="179"/>
  <c r="P26" i="179"/>
  <c r="O26" i="179"/>
  <c r="N26" i="179"/>
  <c r="L26" i="179"/>
  <c r="K26" i="179"/>
  <c r="H26" i="179"/>
  <c r="F26" i="179"/>
  <c r="E26" i="179"/>
  <c r="D26" i="179"/>
  <c r="AF25" i="179"/>
  <c r="AE25" i="179"/>
  <c r="AD25" i="179"/>
  <c r="AB25" i="179"/>
  <c r="AA25" i="179"/>
  <c r="Z25" i="179"/>
  <c r="X25" i="179"/>
  <c r="W25" i="179"/>
  <c r="T25" i="179"/>
  <c r="S25" i="179"/>
  <c r="P25" i="179"/>
  <c r="O25" i="179"/>
  <c r="N25" i="179"/>
  <c r="L25" i="179"/>
  <c r="K25" i="179"/>
  <c r="H25" i="179"/>
  <c r="F25" i="179"/>
  <c r="E25" i="179"/>
  <c r="D25" i="179"/>
  <c r="D19" i="179"/>
  <c r="E19" i="179" s="1"/>
  <c r="F19" i="179" s="1"/>
  <c r="G19" i="179" s="1"/>
  <c r="H19" i="179" s="1"/>
  <c r="K19" i="179" s="1"/>
  <c r="L19" i="179" s="1"/>
  <c r="M19" i="179" s="1"/>
  <c r="N19" i="179" s="1"/>
  <c r="O19" i="179" s="1"/>
  <c r="P19" i="179" s="1"/>
  <c r="Q19" i="179" s="1"/>
  <c r="R19" i="179" s="1"/>
  <c r="S19" i="179" s="1"/>
  <c r="T19" i="179" s="1"/>
  <c r="U19" i="179" s="1"/>
  <c r="V19" i="179" s="1"/>
  <c r="W19" i="179" s="1"/>
  <c r="X19" i="179" s="1"/>
  <c r="Y19" i="179" s="1"/>
  <c r="Z19" i="179" s="1"/>
  <c r="AA19" i="179" s="1"/>
  <c r="AB19" i="179" s="1"/>
  <c r="AC19" i="179" s="1"/>
  <c r="AD19" i="179" s="1"/>
  <c r="AE19" i="179" s="1"/>
  <c r="AF19" i="179" s="1"/>
  <c r="AG19" i="179" s="1"/>
  <c r="AH19" i="179" s="1"/>
  <c r="AI19" i="179" s="1"/>
  <c r="AJ19" i="179" s="1"/>
  <c r="AK19" i="179" s="1"/>
  <c r="M74" i="179" l="1"/>
  <c r="M71" i="179" s="1"/>
  <c r="S134" i="179"/>
  <c r="K167" i="179"/>
  <c r="S167" i="179"/>
  <c r="S97" i="179" s="1"/>
  <c r="S23" i="179" s="1"/>
  <c r="AA167" i="179"/>
  <c r="W48" i="179"/>
  <c r="AC74" i="179"/>
  <c r="AC71" i="179" s="1"/>
  <c r="AE134" i="179"/>
  <c r="AE97" i="179" s="1"/>
  <c r="AE23" i="179" s="1"/>
  <c r="E167" i="179"/>
  <c r="O167" i="179"/>
  <c r="W167" i="179"/>
  <c r="AE167" i="179"/>
  <c r="G134" i="179"/>
  <c r="M134" i="179"/>
  <c r="Q134" i="179"/>
  <c r="Q97" i="179" s="1"/>
  <c r="Q23" i="179" s="1"/>
  <c r="U134" i="179"/>
  <c r="U97" i="179" s="1"/>
  <c r="U23" i="179" s="1"/>
  <c r="Y134" i="179"/>
  <c r="AC134" i="179"/>
  <c r="AG134" i="179"/>
  <c r="AG97" i="179" s="1"/>
  <c r="AG23" i="179" s="1"/>
  <c r="G74" i="179"/>
  <c r="G71" i="179" s="1"/>
  <c r="G62" i="179" s="1"/>
  <c r="G61" i="179" s="1"/>
  <c r="Q74" i="179"/>
  <c r="Q71" i="179" s="1"/>
  <c r="U74" i="179"/>
  <c r="U71" i="179" s="1"/>
  <c r="U62" i="179" s="1"/>
  <c r="U61" i="179" s="1"/>
  <c r="Y74" i="179"/>
  <c r="Y71" i="179" s="1"/>
  <c r="AG74" i="179"/>
  <c r="AG71" i="179" s="1"/>
  <c r="H87" i="179"/>
  <c r="N87" i="179"/>
  <c r="R87" i="179"/>
  <c r="V87" i="179"/>
  <c r="Z87" i="179"/>
  <c r="AD87" i="179"/>
  <c r="AH87" i="179"/>
  <c r="E87" i="179"/>
  <c r="AA97" i="179"/>
  <c r="AA23" i="179" s="1"/>
  <c r="O48" i="179"/>
  <c r="AA48" i="179"/>
  <c r="AJ99" i="179"/>
  <c r="E134" i="179"/>
  <c r="E97" i="179" s="1"/>
  <c r="E23" i="179" s="1"/>
  <c r="K134" i="179"/>
  <c r="K97" i="179" s="1"/>
  <c r="K23" i="179" s="1"/>
  <c r="O134" i="179"/>
  <c r="W134" i="179"/>
  <c r="G97" i="179"/>
  <c r="G23" i="179" s="1"/>
  <c r="M97" i="179"/>
  <c r="M23" i="179" s="1"/>
  <c r="Y97" i="179"/>
  <c r="Y23" i="179" s="1"/>
  <c r="AC97" i="179"/>
  <c r="AC23" i="179" s="1"/>
  <c r="M62" i="179"/>
  <c r="M61" i="179" s="1"/>
  <c r="AC62" i="179"/>
  <c r="AC61" i="179" s="1"/>
  <c r="G48" i="179"/>
  <c r="K48" i="179"/>
  <c r="M48" i="179"/>
  <c r="Q48" i="179"/>
  <c r="S48" i="179"/>
  <c r="U48" i="179"/>
  <c r="Y48" i="179"/>
  <c r="AC48" i="179"/>
  <c r="AG48" i="179"/>
  <c r="Q62" i="179"/>
  <c r="Q61" i="179" s="1"/>
  <c r="Y62" i="179"/>
  <c r="Y61" i="179" s="1"/>
  <c r="AG62" i="179"/>
  <c r="AG61" i="179" s="1"/>
  <c r="AJ210" i="179"/>
  <c r="AJ75" i="179"/>
  <c r="AJ112" i="179"/>
  <c r="AJ205" i="179"/>
  <c r="AJ49" i="179"/>
  <c r="O97" i="179"/>
  <c r="O23" i="179" s="1"/>
  <c r="AJ143" i="179"/>
  <c r="AJ159" i="179"/>
  <c r="AJ168" i="179"/>
  <c r="AJ63" i="179"/>
  <c r="F74" i="179"/>
  <c r="F71" i="179" s="1"/>
  <c r="H74" i="179"/>
  <c r="H71" i="179" s="1"/>
  <c r="H62" i="179" s="1"/>
  <c r="H61" i="179" s="1"/>
  <c r="AJ151" i="179"/>
  <c r="E62" i="179"/>
  <c r="E61" i="179" s="1"/>
  <c r="E30" i="179" s="1"/>
  <c r="E22" i="179" s="1"/>
  <c r="K62" i="179"/>
  <c r="K61" i="179" s="1"/>
  <c r="O62" i="179"/>
  <c r="O61" i="179" s="1"/>
  <c r="S62" i="179"/>
  <c r="S61" i="179" s="1"/>
  <c r="W62" i="179"/>
  <c r="W61" i="179" s="1"/>
  <c r="AA62" i="179"/>
  <c r="AA61" i="179" s="1"/>
  <c r="AA30" i="179" s="1"/>
  <c r="AA22" i="179" s="1"/>
  <c r="AA21" i="179" s="1"/>
  <c r="AE62" i="179"/>
  <c r="AE61" i="179" s="1"/>
  <c r="AJ83" i="179"/>
  <c r="AJ92" i="179"/>
  <c r="AJ98" i="179"/>
  <c r="AJ135" i="179"/>
  <c r="F167" i="179"/>
  <c r="H167" i="179"/>
  <c r="L167" i="179"/>
  <c r="N167" i="179"/>
  <c r="P167" i="179"/>
  <c r="R167" i="179"/>
  <c r="T167" i="179"/>
  <c r="X167" i="179"/>
  <c r="Z167" i="179"/>
  <c r="AB167" i="179"/>
  <c r="AJ197" i="179"/>
  <c r="G196" i="179"/>
  <c r="G24" i="179" s="1"/>
  <c r="M196" i="179"/>
  <c r="M24" i="179" s="1"/>
  <c r="Q196" i="179"/>
  <c r="Q24" i="179" s="1"/>
  <c r="U196" i="179"/>
  <c r="U24" i="179" s="1"/>
  <c r="Y196" i="179"/>
  <c r="Y24" i="179" s="1"/>
  <c r="AC196" i="179"/>
  <c r="AC24" i="179" s="1"/>
  <c r="AG196" i="179"/>
  <c r="AG24" i="179" s="1"/>
  <c r="AJ26" i="179"/>
  <c r="F48" i="179"/>
  <c r="H48" i="179"/>
  <c r="L48" i="179"/>
  <c r="N48" i="179"/>
  <c r="P48" i="179"/>
  <c r="R48" i="179"/>
  <c r="T48" i="179"/>
  <c r="X48" i="179"/>
  <c r="Z48" i="179"/>
  <c r="AB48" i="179"/>
  <c r="AD48" i="179"/>
  <c r="AF48" i="179"/>
  <c r="AH48" i="179"/>
  <c r="AJ67" i="179"/>
  <c r="G87" i="179"/>
  <c r="K87" i="179"/>
  <c r="M87" i="179"/>
  <c r="O87" i="179"/>
  <c r="Q87" i="179"/>
  <c r="S87" i="179"/>
  <c r="U87" i="179"/>
  <c r="U30" i="179" s="1"/>
  <c r="U22" i="179" s="1"/>
  <c r="W87" i="179"/>
  <c r="W30" i="179" s="1"/>
  <c r="W22" i="179" s="1"/>
  <c r="Y87" i="179"/>
  <c r="AA87" i="179"/>
  <c r="AC87" i="179"/>
  <c r="AE87" i="179"/>
  <c r="AE30" i="179" s="1"/>
  <c r="AE22" i="179" s="1"/>
  <c r="AG87" i="179"/>
  <c r="AD167" i="179"/>
  <c r="AF167" i="179"/>
  <c r="AH167" i="179"/>
  <c r="AJ214" i="179"/>
  <c r="L74" i="179"/>
  <c r="L71" i="179" s="1"/>
  <c r="L62" i="179" s="1"/>
  <c r="L61" i="179" s="1"/>
  <c r="N74" i="179"/>
  <c r="N71" i="179" s="1"/>
  <c r="N62" i="179" s="1"/>
  <c r="N61" i="179" s="1"/>
  <c r="N30" i="179" s="1"/>
  <c r="N22" i="179" s="1"/>
  <c r="P74" i="179"/>
  <c r="P71" i="179" s="1"/>
  <c r="P62" i="179" s="1"/>
  <c r="P61" i="179" s="1"/>
  <c r="P30" i="179" s="1"/>
  <c r="P22" i="179" s="1"/>
  <c r="R74" i="179"/>
  <c r="R71" i="179" s="1"/>
  <c r="R62" i="179" s="1"/>
  <c r="R61" i="179" s="1"/>
  <c r="T74" i="179"/>
  <c r="T71" i="179" s="1"/>
  <c r="T62" i="179" s="1"/>
  <c r="T61" i="179" s="1"/>
  <c r="AJ79" i="179"/>
  <c r="X74" i="179"/>
  <c r="X71" i="179" s="1"/>
  <c r="X62" i="179" s="1"/>
  <c r="X61" i="179" s="1"/>
  <c r="Z74" i="179"/>
  <c r="Z71" i="179" s="1"/>
  <c r="AB74" i="179"/>
  <c r="AB71" i="179" s="1"/>
  <c r="AD74" i="179"/>
  <c r="AD71" i="179" s="1"/>
  <c r="AD62" i="179" s="1"/>
  <c r="AD61" i="179" s="1"/>
  <c r="AD30" i="179" s="1"/>
  <c r="AD22" i="179" s="1"/>
  <c r="AF74" i="179"/>
  <c r="AF71" i="179" s="1"/>
  <c r="AF62" i="179" s="1"/>
  <c r="AF61" i="179" s="1"/>
  <c r="AH74" i="179"/>
  <c r="AH71" i="179" s="1"/>
  <c r="D23" i="179"/>
  <c r="F134" i="179"/>
  <c r="H134" i="179"/>
  <c r="L134" i="179"/>
  <c r="N134" i="179"/>
  <c r="P134" i="179"/>
  <c r="R134" i="179"/>
  <c r="T134" i="179"/>
  <c r="X134" i="179"/>
  <c r="Z134" i="179"/>
  <c r="AB134" i="179"/>
  <c r="AD134" i="179"/>
  <c r="AD97" i="179" s="1"/>
  <c r="AD23" i="179" s="1"/>
  <c r="AF134" i="179"/>
  <c r="AF97" i="179" s="1"/>
  <c r="AF23" i="179" s="1"/>
  <c r="AH134" i="179"/>
  <c r="AH97" i="179" s="1"/>
  <c r="AH23" i="179" s="1"/>
  <c r="D24" i="179"/>
  <c r="F196" i="179"/>
  <c r="F24" i="179" s="1"/>
  <c r="H196" i="179"/>
  <c r="H24" i="179" s="1"/>
  <c r="L196" i="179"/>
  <c r="L24" i="179" s="1"/>
  <c r="N196" i="179"/>
  <c r="N24" i="179" s="1"/>
  <c r="P196" i="179"/>
  <c r="P24" i="179" s="1"/>
  <c r="R196" i="179"/>
  <c r="R24" i="179" s="1"/>
  <c r="T196" i="179"/>
  <c r="T24" i="179" s="1"/>
  <c r="AJ201" i="179"/>
  <c r="X196" i="179"/>
  <c r="X24" i="179" s="1"/>
  <c r="Z196" i="179"/>
  <c r="Z24" i="179" s="1"/>
  <c r="AB196" i="179"/>
  <c r="AB24" i="179" s="1"/>
  <c r="AD196" i="179"/>
  <c r="AD24" i="179" s="1"/>
  <c r="AF196" i="179"/>
  <c r="AF24" i="179" s="1"/>
  <c r="AH196" i="179"/>
  <c r="AH24" i="179" s="1"/>
  <c r="AJ34" i="179"/>
  <c r="AJ25" i="179"/>
  <c r="AJ27" i="179"/>
  <c r="V31" i="179"/>
  <c r="D22" i="179"/>
  <c r="F62" i="179"/>
  <c r="F61" i="179" s="1"/>
  <c r="Z62" i="179"/>
  <c r="Z61" i="179" s="1"/>
  <c r="AB62" i="179"/>
  <c r="AB61" i="179" s="1"/>
  <c r="AH62" i="179"/>
  <c r="AH61" i="179" s="1"/>
  <c r="AJ57" i="179"/>
  <c r="V48" i="179"/>
  <c r="V74" i="179"/>
  <c r="AJ117" i="179"/>
  <c r="AJ147" i="179"/>
  <c r="AJ163" i="179"/>
  <c r="AJ176" i="179"/>
  <c r="V167" i="179"/>
  <c r="AJ88" i="179"/>
  <c r="AJ116" i="179"/>
  <c r="AJ130" i="179"/>
  <c r="AJ139" i="179"/>
  <c r="V134" i="179"/>
  <c r="AJ134" i="179" s="1"/>
  <c r="AJ155" i="179"/>
  <c r="V196" i="179"/>
  <c r="AJ87" i="179" l="1"/>
  <c r="T30" i="179"/>
  <c r="T22" i="179" s="1"/>
  <c r="L30" i="179"/>
  <c r="L22" i="179" s="1"/>
  <c r="L21" i="179" s="1"/>
  <c r="AC30" i="179"/>
  <c r="AC22" i="179" s="1"/>
  <c r="AC21" i="179" s="1"/>
  <c r="U21" i="179"/>
  <c r="W97" i="179"/>
  <c r="W23" i="179" s="1"/>
  <c r="W21" i="179" s="1"/>
  <c r="T97" i="179"/>
  <c r="T23" i="179" s="1"/>
  <c r="L97" i="179"/>
  <c r="L23" i="179" s="1"/>
  <c r="K30" i="179"/>
  <c r="K22" i="179" s="1"/>
  <c r="H30" i="179"/>
  <c r="H22" i="179" s="1"/>
  <c r="H21" i="179" s="1"/>
  <c r="AH30" i="179"/>
  <c r="AH22" i="179" s="1"/>
  <c r="AH21" i="179" s="1"/>
  <c r="R30" i="179"/>
  <c r="R22" i="179" s="1"/>
  <c r="S30" i="179"/>
  <c r="S22" i="179" s="1"/>
  <c r="S21" i="179" s="1"/>
  <c r="K21" i="179"/>
  <c r="E21" i="179"/>
  <c r="Z30" i="179"/>
  <c r="Z22" i="179" s="1"/>
  <c r="F30" i="179"/>
  <c r="F22" i="179" s="1"/>
  <c r="AJ48" i="179"/>
  <c r="Z97" i="179"/>
  <c r="Z23" i="179" s="1"/>
  <c r="Z21" i="179" s="1"/>
  <c r="P97" i="179"/>
  <c r="P23" i="179" s="1"/>
  <c r="F97" i="179"/>
  <c r="F23" i="179" s="1"/>
  <c r="AE21" i="179"/>
  <c r="O30" i="179"/>
  <c r="O22" i="179" s="1"/>
  <c r="O21" i="179" s="1"/>
  <c r="AJ167" i="179"/>
  <c r="AF30" i="179"/>
  <c r="AF22" i="179" s="1"/>
  <c r="AB30" i="179"/>
  <c r="AB22" i="179" s="1"/>
  <c r="AB21" i="179" s="1"/>
  <c r="X30" i="179"/>
  <c r="X22" i="179" s="1"/>
  <c r="AB97" i="179"/>
  <c r="AB23" i="179" s="1"/>
  <c r="X97" i="179"/>
  <c r="X23" i="179" s="1"/>
  <c r="R97" i="179"/>
  <c r="R23" i="179" s="1"/>
  <c r="R21" i="179" s="1"/>
  <c r="N97" i="179"/>
  <c r="N23" i="179" s="1"/>
  <c r="N21" i="179" s="1"/>
  <c r="H97" i="179"/>
  <c r="H23" i="179" s="1"/>
  <c r="AG30" i="179"/>
  <c r="AG22" i="179" s="1"/>
  <c r="AG21" i="179" s="1"/>
  <c r="Y30" i="179"/>
  <c r="Y22" i="179" s="1"/>
  <c r="Y21" i="179" s="1"/>
  <c r="Q30" i="179"/>
  <c r="Q22" i="179" s="1"/>
  <c r="Q21" i="179" s="1"/>
  <c r="M30" i="179"/>
  <c r="M22" i="179" s="1"/>
  <c r="M21" i="179" s="1"/>
  <c r="G30" i="179"/>
  <c r="G22" i="179" s="1"/>
  <c r="G21" i="179" s="1"/>
  <c r="AF21" i="179"/>
  <c r="X21" i="179"/>
  <c r="D21" i="179"/>
  <c r="V97" i="179"/>
  <c r="V23" i="179" s="1"/>
  <c r="AD21" i="179"/>
  <c r="T21" i="179"/>
  <c r="P21" i="179"/>
  <c r="F21" i="179"/>
  <c r="AJ196" i="179"/>
  <c r="V24" i="179"/>
  <c r="AJ24" i="179" s="1"/>
  <c r="AJ31" i="179"/>
  <c r="AJ74" i="179"/>
  <c r="V71" i="179"/>
  <c r="AJ23" i="179" l="1"/>
  <c r="AJ97" i="179"/>
  <c r="AJ71" i="179"/>
  <c r="V62" i="179"/>
  <c r="V61" i="179" l="1"/>
  <c r="AJ62" i="179"/>
  <c r="AJ61" i="179" l="1"/>
  <c r="V30" i="179"/>
  <c r="AJ30" i="179" l="1"/>
  <c r="V22" i="179"/>
  <c r="AJ22" i="179" l="1"/>
  <c r="V21" i="179"/>
  <c r="AJ21" i="179" s="1"/>
  <c r="P175" i="177" l="1"/>
  <c r="N175" i="177"/>
  <c r="AF172" i="177"/>
  <c r="AH172" i="177" s="1"/>
  <c r="F172" i="177"/>
  <c r="AF171" i="177"/>
  <c r="AH171" i="177" s="1"/>
  <c r="F171" i="177"/>
  <c r="AF170" i="177"/>
  <c r="F170" i="177"/>
  <c r="F168" i="177" s="1"/>
  <c r="F26" i="177" s="1"/>
  <c r="AF169" i="177"/>
  <c r="AH169" i="177" s="1"/>
  <c r="F169" i="177"/>
  <c r="AI168" i="177"/>
  <c r="AG168" i="177"/>
  <c r="AG26" i="177" s="1"/>
  <c r="AE168" i="177"/>
  <c r="AD168" i="177"/>
  <c r="AC168" i="177"/>
  <c r="AC26" i="177" s="1"/>
  <c r="AB168" i="177"/>
  <c r="AA168" i="177"/>
  <c r="Z168" i="177"/>
  <c r="Y168" i="177"/>
  <c r="Y26" i="177" s="1"/>
  <c r="X168" i="177"/>
  <c r="W168" i="177"/>
  <c r="V168" i="177"/>
  <c r="U168" i="177"/>
  <c r="U26" i="177" s="1"/>
  <c r="T168" i="177"/>
  <c r="S168" i="177"/>
  <c r="R168" i="177"/>
  <c r="Q168" i="177"/>
  <c r="Q26" i="177" s="1"/>
  <c r="P168" i="177"/>
  <c r="O168" i="177"/>
  <c r="N168" i="177"/>
  <c r="M168" i="177"/>
  <c r="M26" i="177" s="1"/>
  <c r="L168" i="177"/>
  <c r="K168" i="177"/>
  <c r="J168" i="177"/>
  <c r="I168" i="177"/>
  <c r="I26" i="177" s="1"/>
  <c r="H168" i="177"/>
  <c r="G168" i="177"/>
  <c r="E168" i="177"/>
  <c r="D168" i="177"/>
  <c r="D26" i="177" s="1"/>
  <c r="AH167" i="177"/>
  <c r="AH166" i="177"/>
  <c r="AH165" i="177"/>
  <c r="AI164" i="177"/>
  <c r="AG164" i="177"/>
  <c r="AF164" i="177"/>
  <c r="AE164" i="177"/>
  <c r="AE25" i="177" s="1"/>
  <c r="AD164" i="177"/>
  <c r="AD25" i="177" s="1"/>
  <c r="AC164" i="177"/>
  <c r="AB164" i="177"/>
  <c r="AA164" i="177"/>
  <c r="AA25" i="177" s="1"/>
  <c r="Z164" i="177"/>
  <c r="Z25" i="177" s="1"/>
  <c r="Y164" i="177"/>
  <c r="X164" i="177"/>
  <c r="W164" i="177"/>
  <c r="W25" i="177" s="1"/>
  <c r="V164" i="177"/>
  <c r="U164" i="177"/>
  <c r="T164" i="177"/>
  <c r="S164" i="177"/>
  <c r="S25" i="177" s="1"/>
  <c r="R164" i="177"/>
  <c r="Q164" i="177"/>
  <c r="P164" i="177"/>
  <c r="O164" i="177"/>
  <c r="O25" i="177" s="1"/>
  <c r="N164" i="177"/>
  <c r="N25" i="177" s="1"/>
  <c r="M164" i="177"/>
  <c r="L164" i="177"/>
  <c r="K164" i="177"/>
  <c r="K25" i="177" s="1"/>
  <c r="J164" i="177"/>
  <c r="J25" i="177" s="1"/>
  <c r="I164" i="177"/>
  <c r="H164" i="177"/>
  <c r="G164" i="177"/>
  <c r="F164" i="177"/>
  <c r="F25" i="177" s="1"/>
  <c r="E164" i="177"/>
  <c r="D164" i="177"/>
  <c r="AH163" i="177"/>
  <c r="AH162" i="177"/>
  <c r="AH161" i="177"/>
  <c r="AI160" i="177"/>
  <c r="AG160" i="177"/>
  <c r="AF160" i="177"/>
  <c r="AF24" i="177" s="1"/>
  <c r="AE160" i="177"/>
  <c r="AD160" i="177"/>
  <c r="AC160" i="177"/>
  <c r="AB160" i="177"/>
  <c r="AB24" i="177" s="1"/>
  <c r="AA160" i="177"/>
  <c r="Z160" i="177"/>
  <c r="Y160" i="177"/>
  <c r="X160" i="177"/>
  <c r="X24" i="177" s="1"/>
  <c r="W160" i="177"/>
  <c r="V160" i="177"/>
  <c r="U160" i="177"/>
  <c r="T160" i="177"/>
  <c r="T24" i="177" s="1"/>
  <c r="S160" i="177"/>
  <c r="R160" i="177"/>
  <c r="Q160" i="177"/>
  <c r="P160" i="177"/>
  <c r="P24" i="177" s="1"/>
  <c r="O160" i="177"/>
  <c r="N160" i="177"/>
  <c r="M160" i="177"/>
  <c r="L160" i="177"/>
  <c r="L24" i="177" s="1"/>
  <c r="K160" i="177"/>
  <c r="J160" i="177"/>
  <c r="I160" i="177"/>
  <c r="H160" i="177"/>
  <c r="H24" i="177" s="1"/>
  <c r="G160" i="177"/>
  <c r="F160" i="177"/>
  <c r="E160" i="177"/>
  <c r="D160" i="177"/>
  <c r="D24" i="177" s="1"/>
  <c r="AH159" i="177"/>
  <c r="AH158" i="177"/>
  <c r="AH157" i="177"/>
  <c r="AI156" i="177"/>
  <c r="AG156" i="177"/>
  <c r="AF156" i="177"/>
  <c r="AE156" i="177"/>
  <c r="AE151" i="177" s="1"/>
  <c r="AD156" i="177"/>
  <c r="AC156" i="177"/>
  <c r="AB156" i="177"/>
  <c r="AA156" i="177"/>
  <c r="AA151" i="177" s="1"/>
  <c r="AA23" i="177" s="1"/>
  <c r="Z156" i="177"/>
  <c r="Y156" i="177"/>
  <c r="X156" i="177"/>
  <c r="W156" i="177"/>
  <c r="W151" i="177" s="1"/>
  <c r="V156" i="177"/>
  <c r="U156" i="177"/>
  <c r="T156" i="177"/>
  <c r="S156" i="177"/>
  <c r="S151" i="177" s="1"/>
  <c r="R156" i="177"/>
  <c r="Q156" i="177"/>
  <c r="P156" i="177"/>
  <c r="O156" i="177"/>
  <c r="O151" i="177" s="1"/>
  <c r="N156" i="177"/>
  <c r="M156" i="177"/>
  <c r="L156" i="177"/>
  <c r="K156" i="177"/>
  <c r="K151" i="177" s="1"/>
  <c r="J156" i="177"/>
  <c r="I156" i="177"/>
  <c r="H156" i="177"/>
  <c r="G156" i="177"/>
  <c r="G151" i="177" s="1"/>
  <c r="F156" i="177"/>
  <c r="E156" i="177"/>
  <c r="D156" i="177"/>
  <c r="AH155" i="177"/>
  <c r="AH154" i="177"/>
  <c r="AH153" i="177"/>
  <c r="AI152" i="177"/>
  <c r="AG152" i="177"/>
  <c r="AG151" i="177" s="1"/>
  <c r="AF152" i="177"/>
  <c r="AF151" i="177" s="1"/>
  <c r="AE152" i="177"/>
  <c r="AD152" i="177"/>
  <c r="AC152" i="177"/>
  <c r="AC151" i="177" s="1"/>
  <c r="AC23" i="177" s="1"/>
  <c r="AB152" i="177"/>
  <c r="AB151" i="177" s="1"/>
  <c r="AA152" i="177"/>
  <c r="Z152" i="177"/>
  <c r="Y152" i="177"/>
  <c r="Y151" i="177" s="1"/>
  <c r="X152" i="177"/>
  <c r="X151" i="177" s="1"/>
  <c r="W152" i="177"/>
  <c r="V152" i="177"/>
  <c r="U152" i="177"/>
  <c r="U151" i="177" s="1"/>
  <c r="U23" i="177" s="1"/>
  <c r="T152" i="177"/>
  <c r="T151" i="177" s="1"/>
  <c r="S152" i="177"/>
  <c r="R152" i="177"/>
  <c r="Q152" i="177"/>
  <c r="Q151" i="177" s="1"/>
  <c r="P152" i="177"/>
  <c r="P151" i="177" s="1"/>
  <c r="O152" i="177"/>
  <c r="N152" i="177"/>
  <c r="M152" i="177"/>
  <c r="M151" i="177" s="1"/>
  <c r="L152" i="177"/>
  <c r="L151" i="177" s="1"/>
  <c r="K152" i="177"/>
  <c r="J152" i="177"/>
  <c r="I152" i="177"/>
  <c r="I151" i="177" s="1"/>
  <c r="H152" i="177"/>
  <c r="H151" i="177" s="1"/>
  <c r="G152" i="177"/>
  <c r="F152" i="177"/>
  <c r="E152" i="177"/>
  <c r="E151" i="177" s="1"/>
  <c r="D152" i="177"/>
  <c r="D151" i="177" s="1"/>
  <c r="AH150" i="177"/>
  <c r="AF149" i="177"/>
  <c r="AH149" i="177" s="1"/>
  <c r="F149" i="177"/>
  <c r="AI148" i="177"/>
  <c r="AG148" i="177"/>
  <c r="AE148" i="177"/>
  <c r="AE144" i="177" s="1"/>
  <c r="AD148" i="177"/>
  <c r="AC148" i="177"/>
  <c r="AB148" i="177"/>
  <c r="AB144" i="177" s="1"/>
  <c r="AA148" i="177"/>
  <c r="Z148" i="177"/>
  <c r="Y148" i="177"/>
  <c r="X148" i="177"/>
  <c r="W148" i="177"/>
  <c r="W144" i="177" s="1"/>
  <c r="V148" i="177"/>
  <c r="U148" i="177"/>
  <c r="T148" i="177"/>
  <c r="S148" i="177"/>
  <c r="R148" i="177"/>
  <c r="Q148" i="177"/>
  <c r="P148" i="177"/>
  <c r="O148" i="177"/>
  <c r="O144" i="177" s="1"/>
  <c r="N148" i="177"/>
  <c r="M148" i="177"/>
  <c r="L148" i="177"/>
  <c r="L144" i="177" s="1"/>
  <c r="K148" i="177"/>
  <c r="J148" i="177"/>
  <c r="I148" i="177"/>
  <c r="H148" i="177"/>
  <c r="G148" i="177"/>
  <c r="G144" i="177" s="1"/>
  <c r="F148" i="177"/>
  <c r="E148" i="177"/>
  <c r="D148" i="177"/>
  <c r="AH147" i="177"/>
  <c r="AF146" i="177"/>
  <c r="AH146" i="177" s="1"/>
  <c r="F146" i="177"/>
  <c r="AI145" i="177"/>
  <c r="AG145" i="177"/>
  <c r="AE145" i="177"/>
  <c r="AD145" i="177"/>
  <c r="AD144" i="177" s="1"/>
  <c r="AC145" i="177"/>
  <c r="AB145" i="177"/>
  <c r="AA145" i="177"/>
  <c r="Z145" i="177"/>
  <c r="Z144" i="177" s="1"/>
  <c r="Y145" i="177"/>
  <c r="X145" i="177"/>
  <c r="W145" i="177"/>
  <c r="V145" i="177"/>
  <c r="V144" i="177" s="1"/>
  <c r="U145" i="177"/>
  <c r="T145" i="177"/>
  <c r="S145" i="177"/>
  <c r="R145" i="177"/>
  <c r="R144" i="177" s="1"/>
  <c r="Q145" i="177"/>
  <c r="P145" i="177"/>
  <c r="O145" i="177"/>
  <c r="N145" i="177"/>
  <c r="N144" i="177" s="1"/>
  <c r="M145" i="177"/>
  <c r="L145" i="177"/>
  <c r="K145" i="177"/>
  <c r="J145" i="177"/>
  <c r="J144" i="177" s="1"/>
  <c r="I145" i="177"/>
  <c r="H145" i="177"/>
  <c r="G145" i="177"/>
  <c r="F145" i="177"/>
  <c r="F144" i="177" s="1"/>
  <c r="E145" i="177"/>
  <c r="D145" i="177"/>
  <c r="AA144" i="177"/>
  <c r="T144" i="177"/>
  <c r="S144" i="177"/>
  <c r="K144" i="177"/>
  <c r="D144" i="177"/>
  <c r="AH143" i="177"/>
  <c r="AH142" i="177"/>
  <c r="AH141" i="177"/>
  <c r="AI140" i="177"/>
  <c r="AG140" i="177"/>
  <c r="AF140" i="177"/>
  <c r="AE140" i="177"/>
  <c r="AD140" i="177"/>
  <c r="AC140" i="177"/>
  <c r="AB140" i="177"/>
  <c r="AA140" i="177"/>
  <c r="Z140" i="177"/>
  <c r="Y140" i="177"/>
  <c r="X140" i="177"/>
  <c r="W140" i="177"/>
  <c r="V140" i="177"/>
  <c r="U140" i="177"/>
  <c r="T140" i="177"/>
  <c r="S140" i="177"/>
  <c r="R140" i="177"/>
  <c r="Q140" i="177"/>
  <c r="P140" i="177"/>
  <c r="O140" i="177"/>
  <c r="N140" i="177"/>
  <c r="M140" i="177"/>
  <c r="L140" i="177"/>
  <c r="K140" i="177"/>
  <c r="J140" i="177"/>
  <c r="I140" i="177"/>
  <c r="H140" i="177"/>
  <c r="G140" i="177"/>
  <c r="F140" i="177"/>
  <c r="E140" i="177"/>
  <c r="D140" i="177"/>
  <c r="AH139" i="177"/>
  <c r="AH138" i="177"/>
  <c r="AH137" i="177"/>
  <c r="AI136" i="177"/>
  <c r="AG136" i="177"/>
  <c r="AF136" i="177"/>
  <c r="AE136" i="177"/>
  <c r="AD136" i="177"/>
  <c r="AC136" i="177"/>
  <c r="AB136" i="177"/>
  <c r="AA136" i="177"/>
  <c r="Z136" i="177"/>
  <c r="Y136" i="177"/>
  <c r="X136" i="177"/>
  <c r="W136" i="177"/>
  <c r="V136" i="177"/>
  <c r="U136" i="177"/>
  <c r="T136" i="177"/>
  <c r="S136" i="177"/>
  <c r="R136" i="177"/>
  <c r="Q136" i="177"/>
  <c r="P136" i="177"/>
  <c r="O136" i="177"/>
  <c r="N136" i="177"/>
  <c r="M136" i="177"/>
  <c r="L136" i="177"/>
  <c r="K136" i="177"/>
  <c r="J136" i="177"/>
  <c r="I136" i="177"/>
  <c r="H136" i="177"/>
  <c r="G136" i="177"/>
  <c r="F136" i="177"/>
  <c r="E136" i="177"/>
  <c r="D136" i="177"/>
  <c r="AH135" i="177"/>
  <c r="AH134" i="177"/>
  <c r="AF133" i="177"/>
  <c r="AH133" i="177" s="1"/>
  <c r="F133" i="177"/>
  <c r="F132" i="177" s="1"/>
  <c r="AI132" i="177"/>
  <c r="AG132" i="177"/>
  <c r="AF132" i="177"/>
  <c r="AE132" i="177"/>
  <c r="AD132" i="177"/>
  <c r="AC132" i="177"/>
  <c r="AB132" i="177"/>
  <c r="AA132" i="177"/>
  <c r="Z132" i="177"/>
  <c r="Y132" i="177"/>
  <c r="X132" i="177"/>
  <c r="W132" i="177"/>
  <c r="V132" i="177"/>
  <c r="U132" i="177"/>
  <c r="T132" i="177"/>
  <c r="S132" i="177"/>
  <c r="R132" i="177"/>
  <c r="Q132" i="177"/>
  <c r="P132" i="177"/>
  <c r="O132" i="177"/>
  <c r="N132" i="177"/>
  <c r="M132" i="177"/>
  <c r="L132" i="177"/>
  <c r="K132" i="177"/>
  <c r="J132" i="177"/>
  <c r="I132" i="177"/>
  <c r="H132" i="177"/>
  <c r="G132" i="177"/>
  <c r="E132" i="177"/>
  <c r="D132" i="177"/>
  <c r="AH131" i="177"/>
  <c r="AH130" i="177"/>
  <c r="AH129" i="177"/>
  <c r="AI128" i="177"/>
  <c r="AG128" i="177"/>
  <c r="AF128" i="177"/>
  <c r="AE128" i="177"/>
  <c r="AD128" i="177"/>
  <c r="AC128" i="177"/>
  <c r="AB128" i="177"/>
  <c r="AA128" i="177"/>
  <c r="Z128" i="177"/>
  <c r="Y128" i="177"/>
  <c r="X128" i="177"/>
  <c r="W128" i="177"/>
  <c r="V128" i="177"/>
  <c r="U128" i="177"/>
  <c r="T128" i="177"/>
  <c r="S128" i="177"/>
  <c r="R128" i="177"/>
  <c r="Q128" i="177"/>
  <c r="P128" i="177"/>
  <c r="O128" i="177"/>
  <c r="N128" i="177"/>
  <c r="M128" i="177"/>
  <c r="L128" i="177"/>
  <c r="K128" i="177"/>
  <c r="J128" i="177"/>
  <c r="I128" i="177"/>
  <c r="H128" i="177"/>
  <c r="G128" i="177"/>
  <c r="F128" i="177"/>
  <c r="E128" i="177"/>
  <c r="D128" i="177"/>
  <c r="AH127" i="177"/>
  <c r="AH126" i="177"/>
  <c r="AH125" i="177"/>
  <c r="AI124" i="177"/>
  <c r="AG124" i="177"/>
  <c r="AF124" i="177"/>
  <c r="AE124" i="177"/>
  <c r="AD124" i="177"/>
  <c r="AC124" i="177"/>
  <c r="AB124" i="177"/>
  <c r="AA124" i="177"/>
  <c r="Z124" i="177"/>
  <c r="Y124" i="177"/>
  <c r="X124" i="177"/>
  <c r="W124" i="177"/>
  <c r="V124" i="177"/>
  <c r="U124" i="177"/>
  <c r="T124" i="177"/>
  <c r="S124" i="177"/>
  <c r="R124" i="177"/>
  <c r="Q124" i="177"/>
  <c r="P124" i="177"/>
  <c r="O124" i="177"/>
  <c r="N124" i="177"/>
  <c r="M124" i="177"/>
  <c r="L124" i="177"/>
  <c r="K124" i="177"/>
  <c r="J124" i="177"/>
  <c r="I124" i="177"/>
  <c r="H124" i="177"/>
  <c r="G124" i="177"/>
  <c r="F124" i="177"/>
  <c r="E124" i="177"/>
  <c r="D124" i="177"/>
  <c r="AH123" i="177"/>
  <c r="AH122" i="177"/>
  <c r="AH121" i="177"/>
  <c r="AI120" i="177"/>
  <c r="AG120" i="177"/>
  <c r="AF120" i="177"/>
  <c r="AE120" i="177"/>
  <c r="AD120" i="177"/>
  <c r="AC120" i="177"/>
  <c r="AB120" i="177"/>
  <c r="AA120" i="177"/>
  <c r="Z120" i="177"/>
  <c r="Y120" i="177"/>
  <c r="X120" i="177"/>
  <c r="W120" i="177"/>
  <c r="V120" i="177"/>
  <c r="U120" i="177"/>
  <c r="T120" i="177"/>
  <c r="S120" i="177"/>
  <c r="R120" i="177"/>
  <c r="Q120" i="177"/>
  <c r="P120" i="177"/>
  <c r="P111" i="177" s="1"/>
  <c r="O120" i="177"/>
  <c r="N120" i="177"/>
  <c r="M120" i="177"/>
  <c r="L120" i="177"/>
  <c r="K120" i="177"/>
  <c r="J120" i="177"/>
  <c r="I120" i="177"/>
  <c r="H120" i="177"/>
  <c r="G120" i="177"/>
  <c r="F120" i="177"/>
  <c r="E120" i="177"/>
  <c r="D120" i="177"/>
  <c r="AH119" i="177"/>
  <c r="AH118" i="177"/>
  <c r="AF117" i="177"/>
  <c r="AH117" i="177" s="1"/>
  <c r="F117" i="177"/>
  <c r="AI116" i="177"/>
  <c r="AG116" i="177"/>
  <c r="AE116" i="177"/>
  <c r="AD116" i="177"/>
  <c r="AC116" i="177"/>
  <c r="AB116" i="177"/>
  <c r="AA116" i="177"/>
  <c r="Z116" i="177"/>
  <c r="Y116" i="177"/>
  <c r="X116" i="177"/>
  <c r="W116" i="177"/>
  <c r="V116" i="177"/>
  <c r="U116" i="177"/>
  <c r="T116" i="177"/>
  <c r="S116" i="177"/>
  <c r="R116" i="177"/>
  <c r="Q116" i="177"/>
  <c r="P116" i="177"/>
  <c r="O116" i="177"/>
  <c r="N116" i="177"/>
  <c r="M116" i="177"/>
  <c r="L116" i="177"/>
  <c r="K116" i="177"/>
  <c r="J116" i="177"/>
  <c r="I116" i="177"/>
  <c r="H116" i="177"/>
  <c r="G116" i="177"/>
  <c r="F116" i="177"/>
  <c r="E116" i="177"/>
  <c r="D116" i="177"/>
  <c r="AH115" i="177"/>
  <c r="AH114" i="177"/>
  <c r="AF113" i="177"/>
  <c r="AH113" i="177" s="1"/>
  <c r="F113" i="177"/>
  <c r="AI112" i="177"/>
  <c r="AG112" i="177"/>
  <c r="AF112" i="177"/>
  <c r="AE112" i="177"/>
  <c r="AD112" i="177"/>
  <c r="AC112" i="177"/>
  <c r="AB112" i="177"/>
  <c r="AA112" i="177"/>
  <c r="Z112" i="177"/>
  <c r="Y112" i="177"/>
  <c r="X112" i="177"/>
  <c r="W112" i="177"/>
  <c r="V112" i="177"/>
  <c r="U112" i="177"/>
  <c r="T112" i="177"/>
  <c r="T111" i="177" s="1"/>
  <c r="S112" i="177"/>
  <c r="R112" i="177"/>
  <c r="Q112" i="177"/>
  <c r="P112" i="177"/>
  <c r="O112" i="177"/>
  <c r="N112" i="177"/>
  <c r="M112" i="177"/>
  <c r="L112" i="177"/>
  <c r="K112" i="177"/>
  <c r="J112" i="177"/>
  <c r="I112" i="177"/>
  <c r="H112" i="177"/>
  <c r="G112" i="177"/>
  <c r="F112" i="177"/>
  <c r="E112" i="177"/>
  <c r="D112" i="177"/>
  <c r="D111" i="177"/>
  <c r="AH110" i="177"/>
  <c r="AF109" i="177"/>
  <c r="AH109" i="177" s="1"/>
  <c r="F109" i="177"/>
  <c r="AI108" i="177"/>
  <c r="AI93" i="177" s="1"/>
  <c r="AG108" i="177"/>
  <c r="AE108" i="177"/>
  <c r="AD108" i="177"/>
  <c r="AC108" i="177"/>
  <c r="AB108" i="177"/>
  <c r="AA108" i="177"/>
  <c r="Z108" i="177"/>
  <c r="Y108" i="177"/>
  <c r="X108" i="177"/>
  <c r="W108" i="177"/>
  <c r="V108" i="177"/>
  <c r="U108" i="177"/>
  <c r="T108" i="177"/>
  <c r="S108" i="177"/>
  <c r="R108" i="177"/>
  <c r="Q108" i="177"/>
  <c r="P108" i="177"/>
  <c r="O108" i="177"/>
  <c r="N108" i="177"/>
  <c r="M108" i="177"/>
  <c r="L108" i="177"/>
  <c r="K108" i="177"/>
  <c r="J108" i="177"/>
  <c r="I108" i="177"/>
  <c r="H108" i="177"/>
  <c r="G108" i="177"/>
  <c r="F108" i="177"/>
  <c r="E108" i="177"/>
  <c r="E93" i="177" s="1"/>
  <c r="D108" i="177"/>
  <c r="AH107" i="177"/>
  <c r="AF106" i="177"/>
  <c r="AH106" i="177" s="1"/>
  <c r="F106" i="177"/>
  <c r="AF105" i="177"/>
  <c r="AH105" i="177" s="1"/>
  <c r="F105" i="177"/>
  <c r="AF104" i="177"/>
  <c r="AH104" i="177" s="1"/>
  <c r="F104" i="177"/>
  <c r="AF103" i="177"/>
  <c r="AH103" i="177" s="1"/>
  <c r="F103" i="177"/>
  <c r="AF102" i="177"/>
  <c r="AH102" i="177" s="1"/>
  <c r="F102" i="177"/>
  <c r="AF101" i="177"/>
  <c r="AH101" i="177" s="1"/>
  <c r="F101" i="177"/>
  <c r="AF100" i="177"/>
  <c r="AH100" i="177" s="1"/>
  <c r="F100" i="177"/>
  <c r="AF99" i="177"/>
  <c r="AH99" i="177" s="1"/>
  <c r="F99" i="177"/>
  <c r="AF98" i="177"/>
  <c r="AH98" i="177" s="1"/>
  <c r="F98" i="177"/>
  <c r="AF97" i="177"/>
  <c r="AH97" i="177" s="1"/>
  <c r="F97" i="177"/>
  <c r="AF96" i="177"/>
  <c r="AH96" i="177" s="1"/>
  <c r="F96" i="177"/>
  <c r="AF95" i="177"/>
  <c r="AH95" i="177" s="1"/>
  <c r="F95" i="177"/>
  <c r="AI94" i="177"/>
  <c r="AG94" i="177"/>
  <c r="AG93" i="177" s="1"/>
  <c r="AF94" i="177"/>
  <c r="AE94" i="177"/>
  <c r="AD94" i="177"/>
  <c r="AC94" i="177"/>
  <c r="AB94" i="177"/>
  <c r="AB93" i="177" s="1"/>
  <c r="AA94" i="177"/>
  <c r="Z94" i="177"/>
  <c r="Y94" i="177"/>
  <c r="X94" i="177"/>
  <c r="X93" i="177" s="1"/>
  <c r="W94" i="177"/>
  <c r="V94" i="177"/>
  <c r="U94" i="177"/>
  <c r="T94" i="177"/>
  <c r="T93" i="177" s="1"/>
  <c r="S94" i="177"/>
  <c r="R94" i="177"/>
  <c r="Q94" i="177"/>
  <c r="P94" i="177"/>
  <c r="P93" i="177" s="1"/>
  <c r="O94" i="177"/>
  <c r="N94" i="177"/>
  <c r="M94" i="177"/>
  <c r="L94" i="177"/>
  <c r="L93" i="177" s="1"/>
  <c r="K94" i="177"/>
  <c r="J94" i="177"/>
  <c r="I94" i="177"/>
  <c r="H94" i="177"/>
  <c r="H93" i="177" s="1"/>
  <c r="G94" i="177"/>
  <c r="E94" i="177"/>
  <c r="D94" i="177"/>
  <c r="D93" i="177" s="1"/>
  <c r="AE93" i="177"/>
  <c r="AD93" i="177"/>
  <c r="AA93" i="177"/>
  <c r="Z93" i="177"/>
  <c r="W93" i="177"/>
  <c r="V93" i="177"/>
  <c r="S93" i="177"/>
  <c r="R93" i="177"/>
  <c r="O93" i="177"/>
  <c r="N93" i="177"/>
  <c r="K93" i="177"/>
  <c r="J93" i="177"/>
  <c r="G93" i="177"/>
  <c r="AH92" i="177"/>
  <c r="AI91" i="177"/>
  <c r="AG91" i="177"/>
  <c r="AF91" i="177"/>
  <c r="AE91" i="177"/>
  <c r="AD91" i="177"/>
  <c r="AD87" i="177" s="1"/>
  <c r="AC91" i="177"/>
  <c r="AB91" i="177"/>
  <c r="AA91" i="177"/>
  <c r="Z91" i="177"/>
  <c r="Z87" i="177" s="1"/>
  <c r="Y91" i="177"/>
  <c r="Y87" i="177" s="1"/>
  <c r="X91" i="177"/>
  <c r="W91" i="177"/>
  <c r="V91" i="177"/>
  <c r="V87" i="177" s="1"/>
  <c r="U91" i="177"/>
  <c r="U87" i="177" s="1"/>
  <c r="T91" i="177"/>
  <c r="S91" i="177"/>
  <c r="R91" i="177"/>
  <c r="R87" i="177" s="1"/>
  <c r="Q91" i="177"/>
  <c r="Q87" i="177" s="1"/>
  <c r="P91" i="177"/>
  <c r="O91" i="177"/>
  <c r="N91" i="177"/>
  <c r="N87" i="177" s="1"/>
  <c r="M91" i="177"/>
  <c r="L91" i="177"/>
  <c r="K91" i="177"/>
  <c r="J91" i="177"/>
  <c r="J87" i="177" s="1"/>
  <c r="I91" i="177"/>
  <c r="I87" i="177" s="1"/>
  <c r="H91" i="177"/>
  <c r="G91" i="177"/>
  <c r="F91" i="177"/>
  <c r="F87" i="177" s="1"/>
  <c r="E91" i="177"/>
  <c r="E87" i="177" s="1"/>
  <c r="D91" i="177"/>
  <c r="AH90" i="177"/>
  <c r="AF89" i="177"/>
  <c r="AH89" i="177" s="1"/>
  <c r="F89" i="177"/>
  <c r="AI88" i="177"/>
  <c r="AG88" i="177"/>
  <c r="AE88" i="177"/>
  <c r="AE87" i="177" s="1"/>
  <c r="AD88" i="177"/>
  <c r="AC88" i="177"/>
  <c r="AB88" i="177"/>
  <c r="AB87" i="177" s="1"/>
  <c r="AA88" i="177"/>
  <c r="AA87" i="177" s="1"/>
  <c r="Z88" i="177"/>
  <c r="Y88" i="177"/>
  <c r="X88" i="177"/>
  <c r="X87" i="177" s="1"/>
  <c r="W88" i="177"/>
  <c r="W87" i="177" s="1"/>
  <c r="V88" i="177"/>
  <c r="U88" i="177"/>
  <c r="T88" i="177"/>
  <c r="T87" i="177" s="1"/>
  <c r="S88" i="177"/>
  <c r="S87" i="177" s="1"/>
  <c r="R88" i="177"/>
  <c r="Q88" i="177"/>
  <c r="P88" i="177"/>
  <c r="P87" i="177" s="1"/>
  <c r="O88" i="177"/>
  <c r="O87" i="177" s="1"/>
  <c r="N88" i="177"/>
  <c r="M88" i="177"/>
  <c r="L88" i="177"/>
  <c r="L87" i="177" s="1"/>
  <c r="K88" i="177"/>
  <c r="K87" i="177" s="1"/>
  <c r="J88" i="177"/>
  <c r="I88" i="177"/>
  <c r="H88" i="177"/>
  <c r="H87" i="177" s="1"/>
  <c r="G88" i="177"/>
  <c r="G87" i="177" s="1"/>
  <c r="F88" i="177"/>
  <c r="E88" i="177"/>
  <c r="D88" i="177"/>
  <c r="D87" i="177" s="1"/>
  <c r="AI87" i="177"/>
  <c r="AC87" i="177"/>
  <c r="M87" i="177"/>
  <c r="AH85" i="177"/>
  <c r="AH84" i="177"/>
  <c r="AH83" i="177"/>
  <c r="AI82" i="177"/>
  <c r="AG82" i="177"/>
  <c r="AF82" i="177"/>
  <c r="AE82" i="177"/>
  <c r="AD82" i="177"/>
  <c r="AD77" i="177" s="1"/>
  <c r="AC82" i="177"/>
  <c r="AB82" i="177"/>
  <c r="AA82" i="177"/>
  <c r="Z82" i="177"/>
  <c r="Y82" i="177"/>
  <c r="X82" i="177"/>
  <c r="W82" i="177"/>
  <c r="V82" i="177"/>
  <c r="U82" i="177"/>
  <c r="T82" i="177"/>
  <c r="S82" i="177"/>
  <c r="R82" i="177"/>
  <c r="Q82" i="177"/>
  <c r="P82" i="177"/>
  <c r="O82" i="177"/>
  <c r="N82" i="177"/>
  <c r="N77" i="177" s="1"/>
  <c r="M82" i="177"/>
  <c r="L82" i="177"/>
  <c r="K82" i="177"/>
  <c r="J82" i="177"/>
  <c r="I82" i="177"/>
  <c r="H82" i="177"/>
  <c r="G82" i="177"/>
  <c r="F82" i="177"/>
  <c r="E82" i="177"/>
  <c r="D82" i="177"/>
  <c r="AH81" i="177"/>
  <c r="AH80" i="177"/>
  <c r="AH79" i="177"/>
  <c r="AI78" i="177"/>
  <c r="AI77" i="177" s="1"/>
  <c r="AG78" i="177"/>
  <c r="AF78" i="177"/>
  <c r="AF77" i="177" s="1"/>
  <c r="AE78" i="177"/>
  <c r="AD78" i="177"/>
  <c r="AC78" i="177"/>
  <c r="AB78" i="177"/>
  <c r="AA78" i="177"/>
  <c r="Z78" i="177"/>
  <c r="Z77" i="177" s="1"/>
  <c r="Y78" i="177"/>
  <c r="X78" i="177"/>
  <c r="X77" i="177" s="1"/>
  <c r="W78" i="177"/>
  <c r="V78" i="177"/>
  <c r="U78" i="177"/>
  <c r="T78" i="177"/>
  <c r="S78" i="177"/>
  <c r="R78" i="177"/>
  <c r="R77" i="177" s="1"/>
  <c r="Q78" i="177"/>
  <c r="P78" i="177"/>
  <c r="P77" i="177" s="1"/>
  <c r="O78" i="177"/>
  <c r="N78" i="177"/>
  <c r="M78" i="177"/>
  <c r="L78" i="177"/>
  <c r="K78" i="177"/>
  <c r="J78" i="177"/>
  <c r="J77" i="177" s="1"/>
  <c r="I78" i="177"/>
  <c r="H78" i="177"/>
  <c r="H77" i="177" s="1"/>
  <c r="G78" i="177"/>
  <c r="F78" i="177"/>
  <c r="E78" i="177"/>
  <c r="D78" i="177"/>
  <c r="AB77" i="177"/>
  <c r="V77" i="177"/>
  <c r="T77" i="177"/>
  <c r="L77" i="177"/>
  <c r="F77" i="177"/>
  <c r="D77" i="177"/>
  <c r="AH76" i="177"/>
  <c r="AH75" i="177"/>
  <c r="AH74" i="177"/>
  <c r="AI73" i="177"/>
  <c r="AG73" i="177"/>
  <c r="AF73" i="177"/>
  <c r="AE73" i="177"/>
  <c r="AD73" i="177"/>
  <c r="AC73" i="177"/>
  <c r="AB73" i="177"/>
  <c r="AA73" i="177"/>
  <c r="Z73" i="177"/>
  <c r="Y73" i="177"/>
  <c r="X73" i="177"/>
  <c r="W73" i="177"/>
  <c r="V73" i="177"/>
  <c r="U73" i="177"/>
  <c r="T73" i="177"/>
  <c r="S73" i="177"/>
  <c r="R73" i="177"/>
  <c r="Q73" i="177"/>
  <c r="P73" i="177"/>
  <c r="O73" i="177"/>
  <c r="N73" i="177"/>
  <c r="M73" i="177"/>
  <c r="L73" i="177"/>
  <c r="K73" i="177"/>
  <c r="J73" i="177"/>
  <c r="I73" i="177"/>
  <c r="H73" i="177"/>
  <c r="G73" i="177"/>
  <c r="F73" i="177"/>
  <c r="E73" i="177"/>
  <c r="D73" i="177"/>
  <c r="AH72" i="177"/>
  <c r="AH71" i="177"/>
  <c r="AH70" i="177"/>
  <c r="AI69" i="177"/>
  <c r="AG69" i="177"/>
  <c r="AF69" i="177"/>
  <c r="AE69" i="177"/>
  <c r="AD69" i="177"/>
  <c r="AC69" i="177"/>
  <c r="AB69" i="177"/>
  <c r="AA69" i="177"/>
  <c r="Z69" i="177"/>
  <c r="Y69" i="177"/>
  <c r="X69" i="177"/>
  <c r="W69" i="177"/>
  <c r="V69" i="177"/>
  <c r="U69" i="177"/>
  <c r="T69" i="177"/>
  <c r="S69" i="177"/>
  <c r="R69" i="177"/>
  <c r="Q69" i="177"/>
  <c r="P69" i="177"/>
  <c r="O69" i="177"/>
  <c r="N69" i="177"/>
  <c r="M69" i="177"/>
  <c r="L69" i="177"/>
  <c r="K69" i="177"/>
  <c r="J69" i="177"/>
  <c r="I69" i="177"/>
  <c r="H69" i="177"/>
  <c r="G69" i="177"/>
  <c r="F69" i="177"/>
  <c r="E69" i="177"/>
  <c r="D69" i="177"/>
  <c r="AH68" i="177"/>
  <c r="AH67" i="177"/>
  <c r="AH66" i="177"/>
  <c r="AI65" i="177"/>
  <c r="AG65" i="177"/>
  <c r="AF65" i="177"/>
  <c r="AE65" i="177"/>
  <c r="AD65" i="177"/>
  <c r="AC65" i="177"/>
  <c r="AB65" i="177"/>
  <c r="AA65" i="177"/>
  <c r="Z65" i="177"/>
  <c r="Y65" i="177"/>
  <c r="X65" i="177"/>
  <c r="W65" i="177"/>
  <c r="V65" i="177"/>
  <c r="U65" i="177"/>
  <c r="T65" i="177"/>
  <c r="S65" i="177"/>
  <c r="S50" i="177" s="1"/>
  <c r="R65" i="177"/>
  <c r="Q65" i="177"/>
  <c r="P65" i="177"/>
  <c r="O65" i="177"/>
  <c r="N65" i="177"/>
  <c r="M65" i="177"/>
  <c r="L65" i="177"/>
  <c r="K65" i="177"/>
  <c r="J65" i="177"/>
  <c r="I65" i="177"/>
  <c r="H65" i="177"/>
  <c r="G65" i="177"/>
  <c r="F65" i="177"/>
  <c r="E65" i="177"/>
  <c r="D65" i="177"/>
  <c r="AH64" i="177"/>
  <c r="AH63" i="177"/>
  <c r="AH62" i="177"/>
  <c r="AH61" i="177"/>
  <c r="AI60" i="177"/>
  <c r="AG60" i="177"/>
  <c r="AF60" i="177"/>
  <c r="AE60" i="177"/>
  <c r="AD60" i="177"/>
  <c r="AC60" i="177"/>
  <c r="AB60" i="177"/>
  <c r="AA60" i="177"/>
  <c r="Z60" i="177"/>
  <c r="Y60" i="177"/>
  <c r="X60" i="177"/>
  <c r="W60" i="177"/>
  <c r="V60" i="177"/>
  <c r="U60" i="177"/>
  <c r="T60" i="177"/>
  <c r="S60" i="177"/>
  <c r="R60" i="177"/>
  <c r="Q60" i="177"/>
  <c r="P60" i="177"/>
  <c r="O60" i="177"/>
  <c r="N60" i="177"/>
  <c r="M60" i="177"/>
  <c r="L60" i="177"/>
  <c r="K60" i="177"/>
  <c r="J60" i="177"/>
  <c r="I60" i="177"/>
  <c r="H60" i="177"/>
  <c r="G60" i="177"/>
  <c r="F60" i="177"/>
  <c r="E60" i="177"/>
  <c r="D60" i="177"/>
  <c r="AH59" i="177"/>
  <c r="AH58" i="177"/>
  <c r="AH57" i="177"/>
  <c r="AI56" i="177"/>
  <c r="AG56" i="177"/>
  <c r="AF56" i="177"/>
  <c r="AE56" i="177"/>
  <c r="AD56" i="177"/>
  <c r="AC56" i="177"/>
  <c r="AB56" i="177"/>
  <c r="AA56" i="177"/>
  <c r="Z56" i="177"/>
  <c r="Y56" i="177"/>
  <c r="X56" i="177"/>
  <c r="W56" i="177"/>
  <c r="V56" i="177"/>
  <c r="U56" i="177"/>
  <c r="T56" i="177"/>
  <c r="S56" i="177"/>
  <c r="R56" i="177"/>
  <c r="Q56" i="177"/>
  <c r="P56" i="177"/>
  <c r="O56" i="177"/>
  <c r="N56" i="177"/>
  <c r="M56" i="177"/>
  <c r="L56" i="177"/>
  <c r="K56" i="177"/>
  <c r="J56" i="177"/>
  <c r="I56" i="177"/>
  <c r="H56" i="177"/>
  <c r="G56" i="177"/>
  <c r="F56" i="177"/>
  <c r="E56" i="177"/>
  <c r="D56" i="177"/>
  <c r="AH55" i="177"/>
  <c r="AH54" i="177"/>
  <c r="AH53" i="177"/>
  <c r="AI52" i="177"/>
  <c r="AG52" i="177"/>
  <c r="AF52" i="177"/>
  <c r="AE52" i="177"/>
  <c r="AD52" i="177"/>
  <c r="AC52" i="177"/>
  <c r="AB52" i="177"/>
  <c r="AA52" i="177"/>
  <c r="Z52" i="177"/>
  <c r="Y52" i="177"/>
  <c r="X52" i="177"/>
  <c r="W52" i="177"/>
  <c r="V52" i="177"/>
  <c r="U52" i="177"/>
  <c r="T52" i="177"/>
  <c r="S52" i="177"/>
  <c r="R52" i="177"/>
  <c r="Q52" i="177"/>
  <c r="P52" i="177"/>
  <c r="O52" i="177"/>
  <c r="N52" i="177"/>
  <c r="M52" i="177"/>
  <c r="L52" i="177"/>
  <c r="K52" i="177"/>
  <c r="J52" i="177"/>
  <c r="I52" i="177"/>
  <c r="H52" i="177"/>
  <c r="G52" i="177"/>
  <c r="F52" i="177"/>
  <c r="E52" i="177"/>
  <c r="D52" i="177"/>
  <c r="AH51" i="177"/>
  <c r="AE50" i="177"/>
  <c r="AH49" i="177"/>
  <c r="AH48" i="177"/>
  <c r="AH47" i="177"/>
  <c r="AI46" i="177"/>
  <c r="AG46" i="177"/>
  <c r="AF46" i="177"/>
  <c r="AE46" i="177"/>
  <c r="AD46" i="177"/>
  <c r="AC46" i="177"/>
  <c r="AB46" i="177"/>
  <c r="AB41" i="177" s="1"/>
  <c r="AA46" i="177"/>
  <c r="Z46" i="177"/>
  <c r="Y46" i="177"/>
  <c r="X46" i="177"/>
  <c r="X41" i="177" s="1"/>
  <c r="W46" i="177"/>
  <c r="V46" i="177"/>
  <c r="U46" i="177"/>
  <c r="T46" i="177"/>
  <c r="T41" i="177" s="1"/>
  <c r="S46" i="177"/>
  <c r="R46" i="177"/>
  <c r="Q46" i="177"/>
  <c r="P46" i="177"/>
  <c r="P41" i="177" s="1"/>
  <c r="O46" i="177"/>
  <c r="N46" i="177"/>
  <c r="M46" i="177"/>
  <c r="L46" i="177"/>
  <c r="L41" i="177" s="1"/>
  <c r="K46" i="177"/>
  <c r="J46" i="177"/>
  <c r="I46" i="177"/>
  <c r="H46" i="177"/>
  <c r="G46" i="177"/>
  <c r="F46" i="177"/>
  <c r="E46" i="177"/>
  <c r="D46" i="177"/>
  <c r="D41" i="177" s="1"/>
  <c r="AH45" i="177"/>
  <c r="AH44" i="177"/>
  <c r="AH43" i="177"/>
  <c r="AI42" i="177"/>
  <c r="AI41" i="177" s="1"/>
  <c r="AG42" i="177"/>
  <c r="AF42" i="177"/>
  <c r="AE42" i="177"/>
  <c r="AD42" i="177"/>
  <c r="AC42" i="177"/>
  <c r="AB42" i="177"/>
  <c r="AA42" i="177"/>
  <c r="Z42" i="177"/>
  <c r="Z41" i="177" s="1"/>
  <c r="Y42" i="177"/>
  <c r="X42" i="177"/>
  <c r="W42" i="177"/>
  <c r="V42" i="177"/>
  <c r="U42" i="177"/>
  <c r="T42" i="177"/>
  <c r="S42" i="177"/>
  <c r="R42" i="177"/>
  <c r="Q42" i="177"/>
  <c r="P42" i="177"/>
  <c r="O42" i="177"/>
  <c r="N42" i="177"/>
  <c r="N41" i="177" s="1"/>
  <c r="M42" i="177"/>
  <c r="L42" i="177"/>
  <c r="K42" i="177"/>
  <c r="J42" i="177"/>
  <c r="I42" i="177"/>
  <c r="H42" i="177"/>
  <c r="G42" i="177"/>
  <c r="F42" i="177"/>
  <c r="F41" i="177" s="1"/>
  <c r="E42" i="177"/>
  <c r="D42" i="177"/>
  <c r="AF41" i="177"/>
  <c r="AD41" i="177"/>
  <c r="V41" i="177"/>
  <c r="R41" i="177"/>
  <c r="J41" i="177"/>
  <c r="H41" i="177"/>
  <c r="AH40" i="177"/>
  <c r="AF39" i="177"/>
  <c r="F39" i="177"/>
  <c r="F37" i="177" s="1"/>
  <c r="AF38" i="177"/>
  <c r="AH38" i="177" s="1"/>
  <c r="F38" i="177"/>
  <c r="AI37" i="177"/>
  <c r="AG37" i="177"/>
  <c r="AE37" i="177"/>
  <c r="AD37" i="177"/>
  <c r="AC37" i="177"/>
  <c r="AB37" i="177"/>
  <c r="AA37" i="177"/>
  <c r="Z37" i="177"/>
  <c r="Y37" i="177"/>
  <c r="X37" i="177"/>
  <c r="W37" i="177"/>
  <c r="V37" i="177"/>
  <c r="U37" i="177"/>
  <c r="T37" i="177"/>
  <c r="S37" i="177"/>
  <c r="R37" i="177"/>
  <c r="Q37" i="177"/>
  <c r="P37" i="177"/>
  <c r="O37" i="177"/>
  <c r="N37" i="177"/>
  <c r="M37" i="177"/>
  <c r="L37" i="177"/>
  <c r="K37" i="177"/>
  <c r="J37" i="177"/>
  <c r="I37" i="177"/>
  <c r="H37" i="177"/>
  <c r="G37" i="177"/>
  <c r="E37" i="177"/>
  <c r="D37" i="177"/>
  <c r="AH36" i="177"/>
  <c r="AF35" i="177"/>
  <c r="AH35" i="177" s="1"/>
  <c r="F35" i="177"/>
  <c r="AI34" i="177"/>
  <c r="AG34" i="177"/>
  <c r="AF34" i="177"/>
  <c r="AE34" i="177"/>
  <c r="AE30" i="177" s="1"/>
  <c r="AD34" i="177"/>
  <c r="AC34" i="177"/>
  <c r="AB34" i="177"/>
  <c r="AA34" i="177"/>
  <c r="Z34" i="177"/>
  <c r="Y34" i="177"/>
  <c r="X34" i="177"/>
  <c r="W34" i="177"/>
  <c r="W30" i="177" s="1"/>
  <c r="V34" i="177"/>
  <c r="U34" i="177"/>
  <c r="T34" i="177"/>
  <c r="S34" i="177"/>
  <c r="R34" i="177"/>
  <c r="Q34" i="177"/>
  <c r="P34" i="177"/>
  <c r="O34" i="177"/>
  <c r="O30" i="177" s="1"/>
  <c r="N34" i="177"/>
  <c r="M34" i="177"/>
  <c r="L34" i="177"/>
  <c r="K34" i="177"/>
  <c r="J34" i="177"/>
  <c r="I34" i="177"/>
  <c r="H34" i="177"/>
  <c r="G34" i="177"/>
  <c r="G30" i="177" s="1"/>
  <c r="F34" i="177"/>
  <c r="E34" i="177"/>
  <c r="D34" i="177"/>
  <c r="AH33" i="177"/>
  <c r="AF32" i="177"/>
  <c r="AH32" i="177" s="1"/>
  <c r="F32" i="177"/>
  <c r="AI31" i="177"/>
  <c r="AG31" i="177"/>
  <c r="AF31" i="177"/>
  <c r="AE31" i="177"/>
  <c r="AD31" i="177"/>
  <c r="AC31" i="177"/>
  <c r="AC30" i="177" s="1"/>
  <c r="AB31" i="177"/>
  <c r="AA31" i="177"/>
  <c r="Z31" i="177"/>
  <c r="Y31" i="177"/>
  <c r="X31" i="177"/>
  <c r="W31" i="177"/>
  <c r="V31" i="177"/>
  <c r="U31" i="177"/>
  <c r="U30" i="177" s="1"/>
  <c r="T31" i="177"/>
  <c r="S31" i="177"/>
  <c r="R31" i="177"/>
  <c r="Q31" i="177"/>
  <c r="P31" i="177"/>
  <c r="O31" i="177"/>
  <c r="N31" i="177"/>
  <c r="M31" i="177"/>
  <c r="M30" i="177" s="1"/>
  <c r="L31" i="177"/>
  <c r="K31" i="177"/>
  <c r="J31" i="177"/>
  <c r="I31" i="177"/>
  <c r="H31" i="177"/>
  <c r="G31" i="177"/>
  <c r="F31" i="177"/>
  <c r="E31" i="177"/>
  <c r="E30" i="177" s="1"/>
  <c r="D31" i="177"/>
  <c r="AA30" i="177"/>
  <c r="Y30" i="177"/>
  <c r="S30" i="177"/>
  <c r="Q30" i="177"/>
  <c r="K30" i="177"/>
  <c r="I30" i="177"/>
  <c r="AH27" i="177"/>
  <c r="AI26" i="177"/>
  <c r="AE26" i="177"/>
  <c r="AD26" i="177"/>
  <c r="AB26" i="177"/>
  <c r="AA26" i="177"/>
  <c r="Z26" i="177"/>
  <c r="X26" i="177"/>
  <c r="W26" i="177"/>
  <c r="V26" i="177"/>
  <c r="T26" i="177"/>
  <c r="S26" i="177"/>
  <c r="R26" i="177"/>
  <c r="P26" i="177"/>
  <c r="O26" i="177"/>
  <c r="N26" i="177"/>
  <c r="L26" i="177"/>
  <c r="K26" i="177"/>
  <c r="J26" i="177"/>
  <c r="H26" i="177"/>
  <c r="G26" i="177"/>
  <c r="E26" i="177"/>
  <c r="AI25" i="177"/>
  <c r="AG25" i="177"/>
  <c r="AF25" i="177"/>
  <c r="AC25" i="177"/>
  <c r="AB25" i="177"/>
  <c r="Y25" i="177"/>
  <c r="X25" i="177"/>
  <c r="V25" i="177"/>
  <c r="U25" i="177"/>
  <c r="T25" i="177"/>
  <c r="R25" i="177"/>
  <c r="Q25" i="177"/>
  <c r="P25" i="177"/>
  <c r="M25" i="177"/>
  <c r="L25" i="177"/>
  <c r="I25" i="177"/>
  <c r="H25" i="177"/>
  <c r="G25" i="177"/>
  <c r="E25" i="177"/>
  <c r="D25" i="177"/>
  <c r="AI24" i="177"/>
  <c r="AG24" i="177"/>
  <c r="AE24" i="177"/>
  <c r="AD24" i="177"/>
  <c r="AC24" i="177"/>
  <c r="AA24" i="177"/>
  <c r="Z24" i="177"/>
  <c r="Y24" i="177"/>
  <c r="W24" i="177"/>
  <c r="V24" i="177"/>
  <c r="U24" i="177"/>
  <c r="S24" i="177"/>
  <c r="R24" i="177"/>
  <c r="Q24" i="177"/>
  <c r="O24" i="177"/>
  <c r="N24" i="177"/>
  <c r="M24" i="177"/>
  <c r="K24" i="177"/>
  <c r="J24" i="177"/>
  <c r="I24" i="177"/>
  <c r="G24" i="177"/>
  <c r="F24" i="177"/>
  <c r="E24" i="177"/>
  <c r="AG23" i="177"/>
  <c r="AE23" i="177"/>
  <c r="Y23" i="177"/>
  <c r="W23" i="177"/>
  <c r="S23" i="177"/>
  <c r="Q23" i="177"/>
  <c r="O23" i="177"/>
  <c r="M23" i="177"/>
  <c r="K23" i="177"/>
  <c r="I23" i="177"/>
  <c r="G23" i="177"/>
  <c r="E23" i="177"/>
  <c r="D19" i="177"/>
  <c r="E19" i="177" s="1"/>
  <c r="F19" i="177" s="1"/>
  <c r="G19" i="177" s="1"/>
  <c r="H19" i="177" s="1"/>
  <c r="I19" i="177" s="1"/>
  <c r="J19" i="177" s="1"/>
  <c r="K19" i="177" s="1"/>
  <c r="L19" i="177" s="1"/>
  <c r="M19" i="177" s="1"/>
  <c r="N19" i="177" s="1"/>
  <c r="O19" i="177" s="1"/>
  <c r="P19" i="177" s="1"/>
  <c r="Q19" i="177" s="1"/>
  <c r="R19" i="177" s="1"/>
  <c r="S19" i="177" s="1"/>
  <c r="T19" i="177" s="1"/>
  <c r="U19" i="177" s="1"/>
  <c r="V19" i="177" s="1"/>
  <c r="W19" i="177" s="1"/>
  <c r="X19" i="177" s="1"/>
  <c r="Y19" i="177" s="1"/>
  <c r="Z19" i="177" s="1"/>
  <c r="AA19" i="177" s="1"/>
  <c r="AB19" i="177" s="1"/>
  <c r="AC19" i="177" s="1"/>
  <c r="AD19" i="177" s="1"/>
  <c r="AE19" i="177" s="1"/>
  <c r="AF19" i="177" s="1"/>
  <c r="AG19" i="177" s="1"/>
  <c r="AH19" i="177" s="1"/>
  <c r="AI19" i="177" s="1"/>
  <c r="U29" i="177" l="1"/>
  <c r="U21" i="177" s="1"/>
  <c r="AC29" i="177"/>
  <c r="AC21" i="177" s="1"/>
  <c r="M93" i="177"/>
  <c r="M86" i="177" s="1"/>
  <c r="M22" i="177" s="1"/>
  <c r="U93" i="177"/>
  <c r="O50" i="177"/>
  <c r="AH170" i="177"/>
  <c r="AF168" i="177"/>
  <c r="AF26" i="177" s="1"/>
  <c r="AH26" i="177" s="1"/>
  <c r="F30" i="177"/>
  <c r="J30" i="177"/>
  <c r="N30" i="177"/>
  <c r="R30" i="177"/>
  <c r="V30" i="177"/>
  <c r="Z30" i="177"/>
  <c r="AD30" i="177"/>
  <c r="AD29" i="177" s="1"/>
  <c r="G41" i="177"/>
  <c r="G29" i="177" s="1"/>
  <c r="K41" i="177"/>
  <c r="O41" i="177"/>
  <c r="S41" i="177"/>
  <c r="S29" i="177" s="1"/>
  <c r="W41" i="177"/>
  <c r="W29" i="177" s="1"/>
  <c r="AA41" i="177"/>
  <c r="AE41" i="177"/>
  <c r="I41" i="177"/>
  <c r="M41" i="177"/>
  <c r="M29" i="177" s="1"/>
  <c r="Q41" i="177"/>
  <c r="U41" i="177"/>
  <c r="S86" i="177"/>
  <c r="S22" i="177" s="1"/>
  <c r="I93" i="177"/>
  <c r="I86" i="177" s="1"/>
  <c r="I22" i="177" s="1"/>
  <c r="Q93" i="177"/>
  <c r="Y93" i="177"/>
  <c r="AC93" i="177"/>
  <c r="AC86" i="177" s="1"/>
  <c r="AG30" i="177"/>
  <c r="AG29" i="177" s="1"/>
  <c r="H111" i="177"/>
  <c r="L111" i="177"/>
  <c r="L86" i="177" s="1"/>
  <c r="L22" i="177" s="1"/>
  <c r="X111" i="177"/>
  <c r="X86" i="177" s="1"/>
  <c r="X22" i="177" s="1"/>
  <c r="AB111" i="177"/>
  <c r="H144" i="177"/>
  <c r="P144" i="177"/>
  <c r="X144" i="177"/>
  <c r="AG144" i="177"/>
  <c r="Y41" i="177"/>
  <c r="AC41" i="177"/>
  <c r="AG41" i="177"/>
  <c r="G50" i="177"/>
  <c r="K50" i="177"/>
  <c r="W50" i="177"/>
  <c r="AA50" i="177"/>
  <c r="AA29" i="177" s="1"/>
  <c r="E50" i="177"/>
  <c r="I50" i="177"/>
  <c r="M50" i="177"/>
  <c r="Q50" i="177"/>
  <c r="U50" i="177"/>
  <c r="Y50" i="177"/>
  <c r="AC50" i="177"/>
  <c r="AG50" i="177"/>
  <c r="D50" i="177"/>
  <c r="H50" i="177"/>
  <c r="L50" i="177"/>
  <c r="P50" i="177"/>
  <c r="T50" i="177"/>
  <c r="X50" i="177"/>
  <c r="AB50" i="177"/>
  <c r="AF50" i="177"/>
  <c r="AH50" i="177" s="1"/>
  <c r="F50" i="177"/>
  <c r="J50" i="177"/>
  <c r="N50" i="177"/>
  <c r="R50" i="177"/>
  <c r="V50" i="177"/>
  <c r="Z50" i="177"/>
  <c r="AD50" i="177"/>
  <c r="AI50" i="177"/>
  <c r="D86" i="177"/>
  <c r="D22" i="177" s="1"/>
  <c r="AG87" i="177"/>
  <c r="F111" i="177"/>
  <c r="F86" i="177" s="1"/>
  <c r="F22" i="177" s="1"/>
  <c r="J111" i="177"/>
  <c r="J86" i="177" s="1"/>
  <c r="J22" i="177" s="1"/>
  <c r="N111" i="177"/>
  <c r="R111" i="177"/>
  <c r="V111" i="177"/>
  <c r="V86" i="177" s="1"/>
  <c r="V22" i="177" s="1"/>
  <c r="Z111" i="177"/>
  <c r="Z86" i="177" s="1"/>
  <c r="Z22" i="177" s="1"/>
  <c r="AD111" i="177"/>
  <c r="AI111" i="177"/>
  <c r="G111" i="177"/>
  <c r="G86" i="177" s="1"/>
  <c r="G22" i="177" s="1"/>
  <c r="K111" i="177"/>
  <c r="K86" i="177" s="1"/>
  <c r="K22" i="177" s="1"/>
  <c r="O111" i="177"/>
  <c r="O86" i="177" s="1"/>
  <c r="O22" i="177" s="1"/>
  <c r="S111" i="177"/>
  <c r="W111" i="177"/>
  <c r="W86" i="177" s="1"/>
  <c r="W22" i="177" s="1"/>
  <c r="AA111" i="177"/>
  <c r="AA86" i="177" s="1"/>
  <c r="AA22" i="177" s="1"/>
  <c r="AE111" i="177"/>
  <c r="AE86" i="177" s="1"/>
  <c r="AE22" i="177" s="1"/>
  <c r="E111" i="177"/>
  <c r="I111" i="177"/>
  <c r="M111" i="177"/>
  <c r="Q111" i="177"/>
  <c r="U111" i="177"/>
  <c r="Y111" i="177"/>
  <c r="Y86" i="177" s="1"/>
  <c r="Y22" i="177" s="1"/>
  <c r="AC111" i="177"/>
  <c r="AG111" i="177"/>
  <c r="E144" i="177"/>
  <c r="I144" i="177"/>
  <c r="M144" i="177"/>
  <c r="Q144" i="177"/>
  <c r="U144" i="177"/>
  <c r="Y144" i="177"/>
  <c r="AC144" i="177"/>
  <c r="AI144" i="177"/>
  <c r="F151" i="177"/>
  <c r="J151" i="177"/>
  <c r="N151" i="177"/>
  <c r="AH151" i="177" s="1"/>
  <c r="R151" i="177"/>
  <c r="V151" i="177"/>
  <c r="Z151" i="177"/>
  <c r="AD151" i="177"/>
  <c r="AI151" i="177"/>
  <c r="G77" i="177"/>
  <c r="K77" i="177"/>
  <c r="K29" i="177" s="1"/>
  <c r="O77" i="177"/>
  <c r="S77" i="177"/>
  <c r="W77" i="177"/>
  <c r="AA77" i="177"/>
  <c r="AE77" i="177"/>
  <c r="AE29" i="177" s="1"/>
  <c r="E77" i="177"/>
  <c r="I77" i="177"/>
  <c r="M77" i="177"/>
  <c r="Q77" i="177"/>
  <c r="U77" i="177"/>
  <c r="Y77" i="177"/>
  <c r="AC77" i="177"/>
  <c r="AG77" i="177"/>
  <c r="F94" i="177"/>
  <c r="F93" i="177" s="1"/>
  <c r="AH39" i="177"/>
  <c r="AF37" i="177"/>
  <c r="AH37" i="177" s="1"/>
  <c r="O29" i="177"/>
  <c r="Q86" i="177"/>
  <c r="Q22" i="177" s="1"/>
  <c r="AI86" i="177"/>
  <c r="AI22" i="177" s="1"/>
  <c r="N86" i="177"/>
  <c r="N22" i="177" s="1"/>
  <c r="R86" i="177"/>
  <c r="R22" i="177" s="1"/>
  <c r="AD86" i="177"/>
  <c r="AD22" i="177" s="1"/>
  <c r="V29" i="177"/>
  <c r="V21" i="177" s="1"/>
  <c r="AI30" i="177"/>
  <c r="Q29" i="177"/>
  <c r="Y29" i="177"/>
  <c r="E86" i="177"/>
  <c r="E22" i="177" s="1"/>
  <c r="U86" i="177"/>
  <c r="U22" i="177" s="1"/>
  <c r="U20" i="177" s="1"/>
  <c r="H86" i="177"/>
  <c r="H22" i="177" s="1"/>
  <c r="P86" i="177"/>
  <c r="P22" i="177" s="1"/>
  <c r="T86" i="177"/>
  <c r="T22" i="177" s="1"/>
  <c r="AB86" i="177"/>
  <c r="AB22" i="177" s="1"/>
  <c r="AG86" i="177"/>
  <c r="AG22" i="177" s="1"/>
  <c r="U28" i="177"/>
  <c r="F29" i="177"/>
  <c r="F21" i="177" s="1"/>
  <c r="N29" i="177"/>
  <c r="N21" i="177" s="1"/>
  <c r="I29" i="177"/>
  <c r="D30" i="177"/>
  <c r="D29" i="177" s="1"/>
  <c r="D21" i="177" s="1"/>
  <c r="H30" i="177"/>
  <c r="H29" i="177" s="1"/>
  <c r="H21" i="177" s="1"/>
  <c r="L30" i="177"/>
  <c r="P30" i="177"/>
  <c r="T30" i="177"/>
  <c r="T29" i="177" s="1"/>
  <c r="T21" i="177" s="1"/>
  <c r="X30" i="177"/>
  <c r="X29" i="177" s="1"/>
  <c r="X21" i="177" s="1"/>
  <c r="AB30" i="177"/>
  <c r="AF30" i="177"/>
  <c r="AH30" i="177" s="1"/>
  <c r="E41" i="177"/>
  <c r="E29" i="177" s="1"/>
  <c r="D23" i="177"/>
  <c r="F23" i="177"/>
  <c r="H23" i="177"/>
  <c r="H20" i="177" s="1"/>
  <c r="J23" i="177"/>
  <c r="L23" i="177"/>
  <c r="P23" i="177"/>
  <c r="R23" i="177"/>
  <c r="T23" i="177"/>
  <c r="T20" i="177" s="1"/>
  <c r="V23" i="177"/>
  <c r="X23" i="177"/>
  <c r="Z23" i="177"/>
  <c r="AB23" i="177"/>
  <c r="AD23" i="177"/>
  <c r="AF23" i="177"/>
  <c r="AI23" i="177"/>
  <c r="AH25" i="177"/>
  <c r="AH34" i="177"/>
  <c r="AH41" i="177"/>
  <c r="AH65" i="177"/>
  <c r="AH69" i="177"/>
  <c r="AH73" i="177"/>
  <c r="AH77" i="177"/>
  <c r="AH91" i="177"/>
  <c r="AH94" i="177"/>
  <c r="AH136" i="177"/>
  <c r="AH140" i="177"/>
  <c r="AH24" i="177"/>
  <c r="AH31" i="177"/>
  <c r="AH42" i="177"/>
  <c r="AH46" i="177"/>
  <c r="AH52" i="177"/>
  <c r="AH56" i="177"/>
  <c r="AH60" i="177"/>
  <c r="AH78" i="177"/>
  <c r="AH82" i="177"/>
  <c r="AH112" i="177"/>
  <c r="AH120" i="177"/>
  <c r="AH124" i="177"/>
  <c r="AH128" i="177"/>
  <c r="AH132" i="177"/>
  <c r="AH152" i="177"/>
  <c r="AH156" i="177"/>
  <c r="AH160" i="177"/>
  <c r="AH164" i="177"/>
  <c r="AH168" i="177"/>
  <c r="AF88" i="177"/>
  <c r="AF108" i="177"/>
  <c r="AF145" i="177"/>
  <c r="AF148" i="177"/>
  <c r="AH148" i="177" s="1"/>
  <c r="AF116" i="177"/>
  <c r="M28" i="177" l="1"/>
  <c r="M21" i="177"/>
  <c r="M20" i="177"/>
  <c r="AC22" i="177"/>
  <c r="AC20" i="177" s="1"/>
  <c r="AC28" i="177"/>
  <c r="AD21" i="177"/>
  <c r="AD28" i="177"/>
  <c r="R29" i="177"/>
  <c r="P29" i="177"/>
  <c r="AI29" i="177"/>
  <c r="X20" i="177"/>
  <c r="N28" i="177"/>
  <c r="AB29" i="177"/>
  <c r="L29" i="177"/>
  <c r="Z29" i="177"/>
  <c r="J29" i="177"/>
  <c r="AD20" i="177"/>
  <c r="N23" i="177"/>
  <c r="N20" i="177" s="1"/>
  <c r="AF29" i="177"/>
  <c r="E28" i="177"/>
  <c r="E21" i="177"/>
  <c r="E20" i="177" s="1"/>
  <c r="AE28" i="177"/>
  <c r="AE21" i="177"/>
  <c r="AE20" i="177" s="1"/>
  <c r="X28" i="177"/>
  <c r="T28" i="177"/>
  <c r="H28" i="177"/>
  <c r="D28" i="177"/>
  <c r="AA28" i="177"/>
  <c r="AA21" i="177"/>
  <c r="AA20" i="177" s="1"/>
  <c r="Q28" i="177"/>
  <c r="Q21" i="177"/>
  <c r="Q20" i="177" s="1"/>
  <c r="O28" i="177"/>
  <c r="O21" i="177"/>
  <c r="O20" i="177" s="1"/>
  <c r="Y28" i="177"/>
  <c r="Y21" i="177"/>
  <c r="Y20" i="177" s="1"/>
  <c r="V20" i="177"/>
  <c r="F20" i="177"/>
  <c r="S21" i="177"/>
  <c r="S20" i="177" s="1"/>
  <c r="S28" i="177"/>
  <c r="D20" i="177"/>
  <c r="I28" i="177"/>
  <c r="I21" i="177"/>
  <c r="I20" i="177" s="1"/>
  <c r="W28" i="177"/>
  <c r="W21" i="177"/>
  <c r="W20" i="177" s="1"/>
  <c r="V28" i="177"/>
  <c r="F28" i="177"/>
  <c r="K21" i="177"/>
  <c r="K20" i="177" s="1"/>
  <c r="K28" i="177"/>
  <c r="G21" i="177"/>
  <c r="G20" i="177" s="1"/>
  <c r="G28" i="177"/>
  <c r="AG28" i="177"/>
  <c r="AG21" i="177"/>
  <c r="AG20" i="177" s="1"/>
  <c r="AF93" i="177"/>
  <c r="AH93" i="177" s="1"/>
  <c r="AH108" i="177"/>
  <c r="AH116" i="177"/>
  <c r="AF111" i="177"/>
  <c r="AH111" i="177" s="1"/>
  <c r="AH145" i="177"/>
  <c r="AF144" i="177"/>
  <c r="AH144" i="177" s="1"/>
  <c r="AH88" i="177"/>
  <c r="AF87" i="177"/>
  <c r="L21" i="177" l="1"/>
  <c r="L20" i="177" s="1"/>
  <c r="L28" i="177"/>
  <c r="AB21" i="177"/>
  <c r="AB20" i="177" s="1"/>
  <c r="AB28" i="177"/>
  <c r="AH23" i="177"/>
  <c r="Z21" i="177"/>
  <c r="Z20" i="177" s="1"/>
  <c r="Z28" i="177"/>
  <c r="P21" i="177"/>
  <c r="P20" i="177" s="1"/>
  <c r="P28" i="177"/>
  <c r="AF21" i="177"/>
  <c r="AH29" i="177"/>
  <c r="J21" i="177"/>
  <c r="J20" i="177" s="1"/>
  <c r="J28" i="177"/>
  <c r="AI21" i="177"/>
  <c r="AI20" i="177" s="1"/>
  <c r="AI28" i="177"/>
  <c r="R21" i="177"/>
  <c r="R20" i="177" s="1"/>
  <c r="R28" i="177"/>
  <c r="AH87" i="177"/>
  <c r="AF86" i="177"/>
  <c r="AH21" i="177" l="1"/>
  <c r="AF28" i="177"/>
  <c r="AH28" i="177" s="1"/>
  <c r="AH86" i="177"/>
  <c r="AF22" i="177"/>
  <c r="AH22" i="177" l="1"/>
  <c r="AF20" i="177"/>
  <c r="AH20" i="177" s="1"/>
  <c r="L167" i="175" l="1"/>
  <c r="AF167" i="175" s="1"/>
  <c r="AH167" i="175" s="1"/>
  <c r="K167" i="175"/>
  <c r="J167" i="175"/>
  <c r="I167" i="175"/>
  <c r="L166" i="175"/>
  <c r="AD166" i="175" s="1"/>
  <c r="K166" i="175"/>
  <c r="J166" i="175"/>
  <c r="I166" i="175"/>
  <c r="AB165" i="175"/>
  <c r="AA165" i="175"/>
  <c r="Z165" i="175"/>
  <c r="Z32" i="175" s="1"/>
  <c r="Y165" i="175"/>
  <c r="Y32" i="175" s="1"/>
  <c r="X165" i="175"/>
  <c r="W165" i="175"/>
  <c r="V165" i="175"/>
  <c r="V32" i="175" s="1"/>
  <c r="U165" i="175"/>
  <c r="U32" i="175" s="1"/>
  <c r="T165" i="175"/>
  <c r="S165" i="175"/>
  <c r="R165" i="175"/>
  <c r="Q165" i="175"/>
  <c r="Q32" i="175" s="1"/>
  <c r="P165" i="175"/>
  <c r="O165" i="175"/>
  <c r="N165" i="175"/>
  <c r="M165" i="175"/>
  <c r="M32" i="175" s="1"/>
  <c r="L165" i="175"/>
  <c r="K165" i="175"/>
  <c r="J165" i="175"/>
  <c r="J32" i="175" s="1"/>
  <c r="I165" i="175"/>
  <c r="I32" i="175" s="1"/>
  <c r="H165" i="175"/>
  <c r="F165" i="175"/>
  <c r="D165" i="175"/>
  <c r="D32" i="175" s="1"/>
  <c r="AF161" i="175"/>
  <c r="AD161" i="175"/>
  <c r="AB161" i="175"/>
  <c r="AA161" i="175"/>
  <c r="Z161" i="175"/>
  <c r="Z31" i="175" s="1"/>
  <c r="Y161" i="175"/>
  <c r="X161" i="175"/>
  <c r="W161" i="175"/>
  <c r="V161" i="175"/>
  <c r="V31" i="175" s="1"/>
  <c r="U161" i="175"/>
  <c r="T161" i="175"/>
  <c r="S161" i="175"/>
  <c r="S31" i="175" s="1"/>
  <c r="R161" i="175"/>
  <c r="R31" i="175" s="1"/>
  <c r="Q161" i="175"/>
  <c r="P161" i="175"/>
  <c r="O161" i="175"/>
  <c r="O31" i="175" s="1"/>
  <c r="N161" i="175"/>
  <c r="N31" i="175" s="1"/>
  <c r="M161" i="175"/>
  <c r="L161" i="175"/>
  <c r="K161" i="175"/>
  <c r="J161" i="175"/>
  <c r="J31" i="175" s="1"/>
  <c r="I161" i="175"/>
  <c r="H161" i="175"/>
  <c r="F161" i="175"/>
  <c r="D161" i="175"/>
  <c r="D31" i="175" s="1"/>
  <c r="AF157" i="175"/>
  <c r="AD157" i="175"/>
  <c r="AB157" i="175"/>
  <c r="AB30" i="175" s="1"/>
  <c r="AA157" i="175"/>
  <c r="AA30" i="175" s="1"/>
  <c r="Z157" i="175"/>
  <c r="Y157" i="175"/>
  <c r="X157" i="175"/>
  <c r="X30" i="175" s="1"/>
  <c r="W157" i="175"/>
  <c r="W30" i="175" s="1"/>
  <c r="V157" i="175"/>
  <c r="U157" i="175"/>
  <c r="T157" i="175"/>
  <c r="S157" i="175"/>
  <c r="S30" i="175" s="1"/>
  <c r="R157" i="175"/>
  <c r="Q157" i="175"/>
  <c r="P157" i="175"/>
  <c r="O157" i="175"/>
  <c r="O30" i="175" s="1"/>
  <c r="N157" i="175"/>
  <c r="M157" i="175"/>
  <c r="L157" i="175"/>
  <c r="L30" i="175" s="1"/>
  <c r="K157" i="175"/>
  <c r="K30" i="175" s="1"/>
  <c r="J157" i="175"/>
  <c r="I157" i="175"/>
  <c r="H157" i="175"/>
  <c r="H30" i="175" s="1"/>
  <c r="F157" i="175"/>
  <c r="F30" i="175" s="1"/>
  <c r="D157" i="175"/>
  <c r="L155" i="175"/>
  <c r="AF155" i="175" s="1"/>
  <c r="K155" i="175"/>
  <c r="J155" i="175"/>
  <c r="I155" i="175"/>
  <c r="AB154" i="175"/>
  <c r="AA154" i="175"/>
  <c r="Z154" i="175"/>
  <c r="Z149" i="175" s="1"/>
  <c r="Z29" i="175" s="1"/>
  <c r="Y154" i="175"/>
  <c r="X154" i="175"/>
  <c r="W154" i="175"/>
  <c r="V154" i="175"/>
  <c r="V149" i="175" s="1"/>
  <c r="V29" i="175" s="1"/>
  <c r="U154" i="175"/>
  <c r="T154" i="175"/>
  <c r="S154" i="175"/>
  <c r="R154" i="175"/>
  <c r="R149" i="175" s="1"/>
  <c r="R29" i="175" s="1"/>
  <c r="Q154" i="175"/>
  <c r="P154" i="175"/>
  <c r="O154" i="175"/>
  <c r="N154" i="175"/>
  <c r="N149" i="175" s="1"/>
  <c r="N29" i="175" s="1"/>
  <c r="M154" i="175"/>
  <c r="L154" i="175"/>
  <c r="K154" i="175"/>
  <c r="J154" i="175"/>
  <c r="J149" i="175" s="1"/>
  <c r="J29" i="175" s="1"/>
  <c r="I154" i="175"/>
  <c r="H154" i="175"/>
  <c r="F154" i="175"/>
  <c r="D154" i="175"/>
  <c r="D149" i="175" s="1"/>
  <c r="D29" i="175" s="1"/>
  <c r="AF150" i="175"/>
  <c r="AD150" i="175"/>
  <c r="AB150" i="175"/>
  <c r="AB149" i="175" s="1"/>
  <c r="AB29" i="175" s="1"/>
  <c r="AA150" i="175"/>
  <c r="AA149" i="175" s="1"/>
  <c r="AA29" i="175" s="1"/>
  <c r="Z150" i="175"/>
  <c r="Y150" i="175"/>
  <c r="X150" i="175"/>
  <c r="W150" i="175"/>
  <c r="W149" i="175" s="1"/>
  <c r="W29" i="175" s="1"/>
  <c r="V150" i="175"/>
  <c r="U150" i="175"/>
  <c r="T150" i="175"/>
  <c r="T149" i="175" s="1"/>
  <c r="T29" i="175" s="1"/>
  <c r="S150" i="175"/>
  <c r="S149" i="175" s="1"/>
  <c r="S29" i="175" s="1"/>
  <c r="R150" i="175"/>
  <c r="Q150" i="175"/>
  <c r="P150" i="175"/>
  <c r="O150" i="175"/>
  <c r="O149" i="175" s="1"/>
  <c r="O29" i="175" s="1"/>
  <c r="N150" i="175"/>
  <c r="M150" i="175"/>
  <c r="L150" i="175"/>
  <c r="K150" i="175"/>
  <c r="K149" i="175" s="1"/>
  <c r="K29" i="175" s="1"/>
  <c r="J150" i="175"/>
  <c r="I150" i="175"/>
  <c r="H150" i="175"/>
  <c r="H149" i="175" s="1"/>
  <c r="H29" i="175" s="1"/>
  <c r="F150" i="175"/>
  <c r="F149" i="175" s="1"/>
  <c r="F29" i="175" s="1"/>
  <c r="D150" i="175"/>
  <c r="Y149" i="175"/>
  <c r="X149" i="175"/>
  <c r="X29" i="175" s="1"/>
  <c r="U149" i="175"/>
  <c r="Q149" i="175"/>
  <c r="P149" i="175"/>
  <c r="P29" i="175" s="1"/>
  <c r="M149" i="175"/>
  <c r="L149" i="175"/>
  <c r="I149" i="175"/>
  <c r="AF147" i="175"/>
  <c r="AD147" i="175"/>
  <c r="AB147" i="175"/>
  <c r="AA147" i="175"/>
  <c r="Z147" i="175"/>
  <c r="Y147" i="175"/>
  <c r="Y142" i="175" s="1"/>
  <c r="X147" i="175"/>
  <c r="W147" i="175"/>
  <c r="V147" i="175"/>
  <c r="U147" i="175"/>
  <c r="T147" i="175"/>
  <c r="S147" i="175"/>
  <c r="R147" i="175"/>
  <c r="Q147" i="175"/>
  <c r="P147" i="175"/>
  <c r="O147" i="175"/>
  <c r="N147" i="175"/>
  <c r="M147" i="175"/>
  <c r="M142" i="175" s="1"/>
  <c r="L147" i="175"/>
  <c r="K147" i="175"/>
  <c r="J147" i="175"/>
  <c r="I147" i="175"/>
  <c r="I142" i="175" s="1"/>
  <c r="H147" i="175"/>
  <c r="F147" i="175"/>
  <c r="D147" i="175"/>
  <c r="L145" i="175"/>
  <c r="AD145" i="175" s="1"/>
  <c r="K145" i="175"/>
  <c r="J145" i="175"/>
  <c r="I145" i="175"/>
  <c r="L144" i="175"/>
  <c r="AF144" i="175" s="1"/>
  <c r="K144" i="175"/>
  <c r="J144" i="175"/>
  <c r="I144" i="175"/>
  <c r="AB143" i="175"/>
  <c r="AA143" i="175"/>
  <c r="Z143" i="175"/>
  <c r="Z142" i="175" s="1"/>
  <c r="Y143" i="175"/>
  <c r="X143" i="175"/>
  <c r="W143" i="175"/>
  <c r="V143" i="175"/>
  <c r="V142" i="175" s="1"/>
  <c r="U143" i="175"/>
  <c r="T143" i="175"/>
  <c r="S143" i="175"/>
  <c r="R143" i="175"/>
  <c r="R142" i="175" s="1"/>
  <c r="Q143" i="175"/>
  <c r="P143" i="175"/>
  <c r="O143" i="175"/>
  <c r="N143" i="175"/>
  <c r="N142" i="175" s="1"/>
  <c r="M143" i="175"/>
  <c r="L143" i="175"/>
  <c r="K143" i="175"/>
  <c r="J143" i="175"/>
  <c r="J142" i="175" s="1"/>
  <c r="I143" i="175"/>
  <c r="H143" i="175"/>
  <c r="F143" i="175"/>
  <c r="D143" i="175"/>
  <c r="D142" i="175" s="1"/>
  <c r="U142" i="175"/>
  <c r="Q142" i="175"/>
  <c r="AF138" i="175"/>
  <c r="AD138" i="175"/>
  <c r="AB138" i="175"/>
  <c r="AA138" i="175"/>
  <c r="Z138" i="175"/>
  <c r="Y138" i="175"/>
  <c r="X138" i="175"/>
  <c r="W138" i="175"/>
  <c r="V138" i="175"/>
  <c r="U138" i="175"/>
  <c r="T138" i="175"/>
  <c r="S138" i="175"/>
  <c r="R138" i="175"/>
  <c r="Q138" i="175"/>
  <c r="P138" i="175"/>
  <c r="O138" i="175"/>
  <c r="N138" i="175"/>
  <c r="M138" i="175"/>
  <c r="L138" i="175"/>
  <c r="K138" i="175"/>
  <c r="J138" i="175"/>
  <c r="I138" i="175"/>
  <c r="H138" i="175"/>
  <c r="F138" i="175"/>
  <c r="D138" i="175"/>
  <c r="AF134" i="175"/>
  <c r="AD134" i="175"/>
  <c r="AB134" i="175"/>
  <c r="AA134" i="175"/>
  <c r="Z134" i="175"/>
  <c r="Y134" i="175"/>
  <c r="X134" i="175"/>
  <c r="W134" i="175"/>
  <c r="V134" i="175"/>
  <c r="U134" i="175"/>
  <c r="T134" i="175"/>
  <c r="S134" i="175"/>
  <c r="R134" i="175"/>
  <c r="Q134" i="175"/>
  <c r="P134" i="175"/>
  <c r="O134" i="175"/>
  <c r="N134" i="175"/>
  <c r="M134" i="175"/>
  <c r="L134" i="175"/>
  <c r="K134" i="175"/>
  <c r="J134" i="175"/>
  <c r="I134" i="175"/>
  <c r="H134" i="175"/>
  <c r="F134" i="175"/>
  <c r="D134" i="175"/>
  <c r="AF130" i="175"/>
  <c r="AD130" i="175"/>
  <c r="AB130" i="175"/>
  <c r="AA130" i="175"/>
  <c r="Z130" i="175"/>
  <c r="Y130" i="175"/>
  <c r="X130" i="175"/>
  <c r="W130" i="175"/>
  <c r="V130" i="175"/>
  <c r="U130" i="175"/>
  <c r="T130" i="175"/>
  <c r="S130" i="175"/>
  <c r="R130" i="175"/>
  <c r="Q130" i="175"/>
  <c r="P130" i="175"/>
  <c r="O130" i="175"/>
  <c r="N130" i="175"/>
  <c r="M130" i="175"/>
  <c r="L130" i="175"/>
  <c r="K130" i="175"/>
  <c r="J130" i="175"/>
  <c r="I130" i="175"/>
  <c r="H130" i="175"/>
  <c r="F130" i="175"/>
  <c r="D130" i="175"/>
  <c r="AF126" i="175"/>
  <c r="AD126" i="175"/>
  <c r="AB126" i="175"/>
  <c r="AA126" i="175"/>
  <c r="Z126" i="175"/>
  <c r="Y126" i="175"/>
  <c r="X126" i="175"/>
  <c r="W126" i="175"/>
  <c r="V126" i="175"/>
  <c r="U126" i="175"/>
  <c r="T126" i="175"/>
  <c r="S126" i="175"/>
  <c r="R126" i="175"/>
  <c r="Q126" i="175"/>
  <c r="P126" i="175"/>
  <c r="O126" i="175"/>
  <c r="N126" i="175"/>
  <c r="M126" i="175"/>
  <c r="L126" i="175"/>
  <c r="K126" i="175"/>
  <c r="J126" i="175"/>
  <c r="I126" i="175"/>
  <c r="H126" i="175"/>
  <c r="F126" i="175"/>
  <c r="D126" i="175"/>
  <c r="AF122" i="175"/>
  <c r="AD122" i="175"/>
  <c r="AB122" i="175"/>
  <c r="AA122" i="175"/>
  <c r="Z122" i="175"/>
  <c r="Y122" i="175"/>
  <c r="X122" i="175"/>
  <c r="W122" i="175"/>
  <c r="V122" i="175"/>
  <c r="U122" i="175"/>
  <c r="T122" i="175"/>
  <c r="S122" i="175"/>
  <c r="R122" i="175"/>
  <c r="Q122" i="175"/>
  <c r="P122" i="175"/>
  <c r="O122" i="175"/>
  <c r="N122" i="175"/>
  <c r="M122" i="175"/>
  <c r="L122" i="175"/>
  <c r="K122" i="175"/>
  <c r="J122" i="175"/>
  <c r="I122" i="175"/>
  <c r="H122" i="175"/>
  <c r="F122" i="175"/>
  <c r="D122" i="175"/>
  <c r="AF118" i="175"/>
  <c r="AF111" i="175" s="1"/>
  <c r="AD118" i="175"/>
  <c r="AB118" i="175"/>
  <c r="AA118" i="175"/>
  <c r="Z118" i="175"/>
  <c r="Y118" i="175"/>
  <c r="X118" i="175"/>
  <c r="W118" i="175"/>
  <c r="V118" i="175"/>
  <c r="U118" i="175"/>
  <c r="T118" i="175"/>
  <c r="S118" i="175"/>
  <c r="R118" i="175"/>
  <c r="Q118" i="175"/>
  <c r="P118" i="175"/>
  <c r="O118" i="175"/>
  <c r="N118" i="175"/>
  <c r="AH118" i="175" s="1"/>
  <c r="M118" i="175"/>
  <c r="L118" i="175"/>
  <c r="K118" i="175"/>
  <c r="J118" i="175"/>
  <c r="I118" i="175"/>
  <c r="H118" i="175"/>
  <c r="F118" i="175"/>
  <c r="D118" i="175"/>
  <c r="AF114" i="175"/>
  <c r="AD114" i="175"/>
  <c r="AB114" i="175"/>
  <c r="AA114" i="175"/>
  <c r="Z114" i="175"/>
  <c r="Y114" i="175"/>
  <c r="X114" i="175"/>
  <c r="W114" i="175"/>
  <c r="V114" i="175"/>
  <c r="U114" i="175"/>
  <c r="T114" i="175"/>
  <c r="S114" i="175"/>
  <c r="R114" i="175"/>
  <c r="Q114" i="175"/>
  <c r="P114" i="175"/>
  <c r="O114" i="175"/>
  <c r="N114" i="175"/>
  <c r="M114" i="175"/>
  <c r="L114" i="175"/>
  <c r="K114" i="175"/>
  <c r="J114" i="175"/>
  <c r="I114" i="175"/>
  <c r="H114" i="175"/>
  <c r="F114" i="175"/>
  <c r="D114" i="175"/>
  <c r="AF112" i="175"/>
  <c r="AD112" i="175"/>
  <c r="AB112" i="175"/>
  <c r="AA112" i="175"/>
  <c r="Z112" i="175"/>
  <c r="Y112" i="175"/>
  <c r="X112" i="175"/>
  <c r="W112" i="175"/>
  <c r="V112" i="175"/>
  <c r="U112" i="175"/>
  <c r="T112" i="175"/>
  <c r="S112" i="175"/>
  <c r="R112" i="175"/>
  <c r="Q112" i="175"/>
  <c r="P112" i="175"/>
  <c r="O112" i="175"/>
  <c r="N112" i="175"/>
  <c r="AH112" i="175" s="1"/>
  <c r="M112" i="175"/>
  <c r="L112" i="175"/>
  <c r="K112" i="175"/>
  <c r="J112" i="175"/>
  <c r="I112" i="175"/>
  <c r="H112" i="175"/>
  <c r="F112" i="175"/>
  <c r="D112" i="175"/>
  <c r="N111" i="175"/>
  <c r="AF107" i="175"/>
  <c r="AD107" i="175"/>
  <c r="AB107" i="175"/>
  <c r="AA107" i="175"/>
  <c r="AA103" i="175" s="1"/>
  <c r="Z107" i="175"/>
  <c r="Y107" i="175"/>
  <c r="X107" i="175"/>
  <c r="W107" i="175"/>
  <c r="W103" i="175" s="1"/>
  <c r="V107" i="175"/>
  <c r="U107" i="175"/>
  <c r="T107" i="175"/>
  <c r="S107" i="175"/>
  <c r="S103" i="175" s="1"/>
  <c r="R107" i="175"/>
  <c r="Q107" i="175"/>
  <c r="P107" i="175"/>
  <c r="P103" i="175" s="1"/>
  <c r="O107" i="175"/>
  <c r="O103" i="175" s="1"/>
  <c r="N107" i="175"/>
  <c r="M107" i="175"/>
  <c r="L107" i="175"/>
  <c r="K107" i="175"/>
  <c r="K103" i="175" s="1"/>
  <c r="J107" i="175"/>
  <c r="I107" i="175"/>
  <c r="H107" i="175"/>
  <c r="H103" i="175" s="1"/>
  <c r="F107" i="175"/>
  <c r="F103" i="175" s="1"/>
  <c r="D107" i="175"/>
  <c r="L105" i="175"/>
  <c r="AD105" i="175" s="1"/>
  <c r="AD104" i="175" s="1"/>
  <c r="AD103" i="175" s="1"/>
  <c r="K105" i="175"/>
  <c r="J105" i="175"/>
  <c r="I105" i="175"/>
  <c r="AB104" i="175"/>
  <c r="AA104" i="175"/>
  <c r="Z104" i="175"/>
  <c r="Z103" i="175" s="1"/>
  <c r="Y104" i="175"/>
  <c r="X104" i="175"/>
  <c r="W104" i="175"/>
  <c r="V104" i="175"/>
  <c r="V103" i="175" s="1"/>
  <c r="U104" i="175"/>
  <c r="T104" i="175"/>
  <c r="S104" i="175"/>
  <c r="R104" i="175"/>
  <c r="R103" i="175" s="1"/>
  <c r="Q104" i="175"/>
  <c r="P104" i="175"/>
  <c r="O104" i="175"/>
  <c r="N104" i="175"/>
  <c r="N103" i="175" s="1"/>
  <c r="M104" i="175"/>
  <c r="L104" i="175"/>
  <c r="K104" i="175"/>
  <c r="J104" i="175"/>
  <c r="J103" i="175" s="1"/>
  <c r="I104" i="175"/>
  <c r="H104" i="175"/>
  <c r="F104" i="175"/>
  <c r="D104" i="175"/>
  <c r="D103" i="175" s="1"/>
  <c r="Y103" i="175"/>
  <c r="U103" i="175"/>
  <c r="T103" i="175"/>
  <c r="Q103" i="175"/>
  <c r="M103" i="175"/>
  <c r="L103" i="175"/>
  <c r="I103" i="175"/>
  <c r="AF99" i="175"/>
  <c r="AD99" i="175"/>
  <c r="AB99" i="175"/>
  <c r="AA99" i="175"/>
  <c r="Z99" i="175"/>
  <c r="Y99" i="175"/>
  <c r="X99" i="175"/>
  <c r="W99" i="175"/>
  <c r="V99" i="175"/>
  <c r="U99" i="175"/>
  <c r="T99" i="175"/>
  <c r="S99" i="175"/>
  <c r="R99" i="175"/>
  <c r="Q99" i="175"/>
  <c r="P99" i="175"/>
  <c r="O99" i="175"/>
  <c r="N99" i="175"/>
  <c r="M99" i="175"/>
  <c r="L99" i="175"/>
  <c r="K99" i="175"/>
  <c r="J99" i="175"/>
  <c r="I99" i="175"/>
  <c r="H99" i="175"/>
  <c r="F99" i="175"/>
  <c r="D99" i="175"/>
  <c r="L97" i="175"/>
  <c r="AF97" i="175" s="1"/>
  <c r="AH97" i="175" s="1"/>
  <c r="K97" i="175"/>
  <c r="J97" i="175"/>
  <c r="I97" i="175"/>
  <c r="L96" i="175"/>
  <c r="AF96" i="175" s="1"/>
  <c r="K96" i="175"/>
  <c r="J96" i="175"/>
  <c r="I96" i="175"/>
  <c r="AB95" i="175"/>
  <c r="AB94" i="175" s="1"/>
  <c r="AA95" i="175"/>
  <c r="AA94" i="175" s="1"/>
  <c r="Z95" i="175"/>
  <c r="Y95" i="175"/>
  <c r="X95" i="175"/>
  <c r="W95" i="175"/>
  <c r="W94" i="175" s="1"/>
  <c r="V95" i="175"/>
  <c r="U95" i="175"/>
  <c r="T95" i="175"/>
  <c r="T94" i="175" s="1"/>
  <c r="S95" i="175"/>
  <c r="S94" i="175" s="1"/>
  <c r="R95" i="175"/>
  <c r="Q95" i="175"/>
  <c r="P95" i="175"/>
  <c r="O95" i="175"/>
  <c r="O94" i="175" s="1"/>
  <c r="N95" i="175"/>
  <c r="M95" i="175"/>
  <c r="L95" i="175"/>
  <c r="L94" i="175" s="1"/>
  <c r="K95" i="175"/>
  <c r="K94" i="175" s="1"/>
  <c r="J95" i="175"/>
  <c r="I95" i="175"/>
  <c r="H95" i="175"/>
  <c r="F95" i="175"/>
  <c r="F94" i="175" s="1"/>
  <c r="D95" i="175"/>
  <c r="X94" i="175"/>
  <c r="P94" i="175"/>
  <c r="H94" i="175"/>
  <c r="AH89" i="175"/>
  <c r="AH85" i="175"/>
  <c r="AH84" i="175"/>
  <c r="AH80" i="175"/>
  <c r="AH76" i="175"/>
  <c r="AH72" i="175"/>
  <c r="AH71" i="175"/>
  <c r="AH67" i="175"/>
  <c r="AH63" i="175"/>
  <c r="AH59" i="175"/>
  <c r="AH58" i="175"/>
  <c r="AF57" i="175"/>
  <c r="AD57" i="175"/>
  <c r="AB57" i="175"/>
  <c r="AA57" i="175"/>
  <c r="Z57" i="175"/>
  <c r="Y57" i="175"/>
  <c r="Y35" i="175" s="1"/>
  <c r="X57" i="175"/>
  <c r="W57" i="175"/>
  <c r="V57" i="175"/>
  <c r="U57" i="175"/>
  <c r="T57" i="175"/>
  <c r="S57" i="175"/>
  <c r="R57" i="175"/>
  <c r="Q57" i="175"/>
  <c r="P57" i="175"/>
  <c r="O57" i="175"/>
  <c r="N57" i="175"/>
  <c r="M57" i="175"/>
  <c r="L57" i="175"/>
  <c r="K57" i="175"/>
  <c r="J57" i="175"/>
  <c r="I57" i="175"/>
  <c r="H57" i="175"/>
  <c r="F57" i="175"/>
  <c r="D57" i="175"/>
  <c r="AF53" i="175"/>
  <c r="AF48" i="175" s="1"/>
  <c r="AD53" i="175"/>
  <c r="AB53" i="175"/>
  <c r="AA53" i="175"/>
  <c r="Z53" i="175"/>
  <c r="Y53" i="175"/>
  <c r="X53" i="175"/>
  <c r="W53" i="175"/>
  <c r="V53" i="175"/>
  <c r="V48" i="175" s="1"/>
  <c r="U53" i="175"/>
  <c r="T53" i="175"/>
  <c r="S53" i="175"/>
  <c r="R53" i="175"/>
  <c r="Q53" i="175"/>
  <c r="P53" i="175"/>
  <c r="O53" i="175"/>
  <c r="N53" i="175"/>
  <c r="N48" i="175" s="1"/>
  <c r="M53" i="175"/>
  <c r="L53" i="175"/>
  <c r="K53" i="175"/>
  <c r="J53" i="175"/>
  <c r="I53" i="175"/>
  <c r="H53" i="175"/>
  <c r="F53" i="175"/>
  <c r="D53" i="175"/>
  <c r="D48" i="175" s="1"/>
  <c r="AF49" i="175"/>
  <c r="AD49" i="175"/>
  <c r="AD48" i="175" s="1"/>
  <c r="AB49" i="175"/>
  <c r="AA49" i="175"/>
  <c r="AA48" i="175" s="1"/>
  <c r="Z49" i="175"/>
  <c r="Y49" i="175"/>
  <c r="Y48" i="175" s="1"/>
  <c r="X49" i="175"/>
  <c r="W49" i="175"/>
  <c r="W48" i="175" s="1"/>
  <c r="V49" i="175"/>
  <c r="U49" i="175"/>
  <c r="U48" i="175" s="1"/>
  <c r="T49" i="175"/>
  <c r="S49" i="175"/>
  <c r="S48" i="175" s="1"/>
  <c r="R49" i="175"/>
  <c r="Q49" i="175"/>
  <c r="Q48" i="175" s="1"/>
  <c r="P49" i="175"/>
  <c r="O49" i="175"/>
  <c r="O48" i="175" s="1"/>
  <c r="N49" i="175"/>
  <c r="M49" i="175"/>
  <c r="M48" i="175" s="1"/>
  <c r="L49" i="175"/>
  <c r="K49" i="175"/>
  <c r="K48" i="175" s="1"/>
  <c r="J49" i="175"/>
  <c r="I49" i="175"/>
  <c r="I48" i="175" s="1"/>
  <c r="H49" i="175"/>
  <c r="F49" i="175"/>
  <c r="F48" i="175" s="1"/>
  <c r="D49" i="175"/>
  <c r="Z48" i="175"/>
  <c r="R48" i="175"/>
  <c r="J48" i="175"/>
  <c r="L46" i="175"/>
  <c r="AF46" i="175" s="1"/>
  <c r="AH46" i="175" s="1"/>
  <c r="K46" i="175"/>
  <c r="J46" i="175"/>
  <c r="I46" i="175"/>
  <c r="L45" i="175"/>
  <c r="AF45" i="175" s="1"/>
  <c r="AH45" i="175" s="1"/>
  <c r="K45" i="175"/>
  <c r="J45" i="175"/>
  <c r="I45" i="175"/>
  <c r="L44" i="175"/>
  <c r="AF44" i="175" s="1"/>
  <c r="AH44" i="175" s="1"/>
  <c r="K44" i="175"/>
  <c r="J44" i="175"/>
  <c r="I44" i="175"/>
  <c r="L43" i="175"/>
  <c r="AF43" i="175" s="1"/>
  <c r="AH43" i="175" s="1"/>
  <c r="K43" i="175"/>
  <c r="J43" i="175"/>
  <c r="I43" i="175"/>
  <c r="L42" i="175"/>
  <c r="AD42" i="175" s="1"/>
  <c r="K42" i="175"/>
  <c r="J42" i="175"/>
  <c r="I42" i="175"/>
  <c r="L41" i="175"/>
  <c r="AF41" i="175" s="1"/>
  <c r="AH41" i="175" s="1"/>
  <c r="K41" i="175"/>
  <c r="J41" i="175"/>
  <c r="I41" i="175"/>
  <c r="L40" i="175"/>
  <c r="AD40" i="175" s="1"/>
  <c r="K40" i="175"/>
  <c r="J40" i="175"/>
  <c r="I40" i="175"/>
  <c r="AB39" i="175"/>
  <c r="AA39" i="175"/>
  <c r="AA36" i="175" s="1"/>
  <c r="Z39" i="175"/>
  <c r="Y39" i="175"/>
  <c r="Y36" i="175" s="1"/>
  <c r="X39" i="175"/>
  <c r="W39" i="175"/>
  <c r="V39" i="175"/>
  <c r="U39" i="175"/>
  <c r="U36" i="175" s="1"/>
  <c r="T39" i="175"/>
  <c r="T36" i="175" s="1"/>
  <c r="S39" i="175"/>
  <c r="S36" i="175" s="1"/>
  <c r="R39" i="175"/>
  <c r="Q39" i="175"/>
  <c r="Q36" i="175" s="1"/>
  <c r="P39" i="175"/>
  <c r="P36" i="175" s="1"/>
  <c r="O39" i="175"/>
  <c r="O36" i="175" s="1"/>
  <c r="N39" i="175"/>
  <c r="M39" i="175"/>
  <c r="M36" i="175" s="1"/>
  <c r="L39" i="175"/>
  <c r="K39" i="175"/>
  <c r="J39" i="175"/>
  <c r="I39" i="175"/>
  <c r="H39" i="175"/>
  <c r="F39" i="175"/>
  <c r="D39" i="175"/>
  <c r="L38" i="175"/>
  <c r="AF38" i="175" s="1"/>
  <c r="AH38" i="175" s="1"/>
  <c r="K38" i="175"/>
  <c r="K36" i="175" s="1"/>
  <c r="J38" i="175"/>
  <c r="I38" i="175"/>
  <c r="L37" i="175"/>
  <c r="AF37" i="175" s="1"/>
  <c r="AH37" i="175" s="1"/>
  <c r="K37" i="175"/>
  <c r="J37" i="175"/>
  <c r="I37" i="175"/>
  <c r="AB36" i="175"/>
  <c r="Z36" i="175"/>
  <c r="X36" i="175"/>
  <c r="W36" i="175"/>
  <c r="V36" i="175"/>
  <c r="R36" i="175"/>
  <c r="R35" i="175" s="1"/>
  <c r="N36" i="175"/>
  <c r="L36" i="175"/>
  <c r="J36" i="175"/>
  <c r="H36" i="175"/>
  <c r="F36" i="175"/>
  <c r="D36" i="175"/>
  <c r="AB32" i="175"/>
  <c r="AA32" i="175"/>
  <c r="X32" i="175"/>
  <c r="W32" i="175"/>
  <c r="T32" i="175"/>
  <c r="S32" i="175"/>
  <c r="R32" i="175"/>
  <c r="P32" i="175"/>
  <c r="O32" i="175"/>
  <c r="N32" i="175"/>
  <c r="L32" i="175"/>
  <c r="K32" i="175"/>
  <c r="H32" i="175"/>
  <c r="F32" i="175"/>
  <c r="AD31" i="175"/>
  <c r="AB31" i="175"/>
  <c r="AA31" i="175"/>
  <c r="Y31" i="175"/>
  <c r="X31" i="175"/>
  <c r="W31" i="175"/>
  <c r="U31" i="175"/>
  <c r="T31" i="175"/>
  <c r="Q31" i="175"/>
  <c r="P31" i="175"/>
  <c r="M31" i="175"/>
  <c r="L31" i="175"/>
  <c r="K31" i="175"/>
  <c r="I31" i="175"/>
  <c r="H31" i="175"/>
  <c r="F31" i="175"/>
  <c r="AF30" i="175"/>
  <c r="AD30" i="175"/>
  <c r="Z30" i="175"/>
  <c r="Y30" i="175"/>
  <c r="V30" i="175"/>
  <c r="U30" i="175"/>
  <c r="T30" i="175"/>
  <c r="R30" i="175"/>
  <c r="Q30" i="175"/>
  <c r="P30" i="175"/>
  <c r="N30" i="175"/>
  <c r="M30" i="175"/>
  <c r="J30" i="175"/>
  <c r="I30" i="175"/>
  <c r="D30" i="175"/>
  <c r="Y29" i="175"/>
  <c r="U29" i="175"/>
  <c r="Q29" i="175"/>
  <c r="M29" i="175"/>
  <c r="L29" i="175"/>
  <c r="I29" i="175"/>
  <c r="D19" i="175"/>
  <c r="E19" i="175" s="1"/>
  <c r="F19" i="175" s="1"/>
  <c r="G19" i="175" s="1"/>
  <c r="H19" i="175" s="1"/>
  <c r="I19" i="175" s="1"/>
  <c r="J19" i="175" s="1"/>
  <c r="K19" i="175" s="1"/>
  <c r="L19" i="175" s="1"/>
  <c r="M19" i="175" s="1"/>
  <c r="N19" i="175" s="1"/>
  <c r="O19" i="175" s="1"/>
  <c r="P19" i="175" s="1"/>
  <c r="Q19" i="175" s="1"/>
  <c r="R19" i="175" s="1"/>
  <c r="S19" i="175" s="1"/>
  <c r="T19" i="175" s="1"/>
  <c r="U19" i="175" s="1"/>
  <c r="V19" i="175" s="1"/>
  <c r="W19" i="175" s="1"/>
  <c r="X19" i="175" s="1"/>
  <c r="Y19" i="175" s="1"/>
  <c r="Z19" i="175" s="1"/>
  <c r="AA19" i="175" s="1"/>
  <c r="AB19" i="175" s="1"/>
  <c r="AC19" i="175" s="1"/>
  <c r="AD19" i="175" s="1"/>
  <c r="AE19" i="175" s="1"/>
  <c r="AF19" i="175" s="1"/>
  <c r="AG19" i="175" s="1"/>
  <c r="AH19" i="175" s="1"/>
  <c r="AI19" i="175" s="1"/>
  <c r="T93" i="175" l="1"/>
  <c r="T28" i="175" s="1"/>
  <c r="I111" i="175"/>
  <c r="Q111" i="175"/>
  <c r="U111" i="175"/>
  <c r="AD111" i="175"/>
  <c r="L111" i="175"/>
  <c r="L93" i="175" s="1"/>
  <c r="P111" i="175"/>
  <c r="X111" i="175"/>
  <c r="AB111" i="175"/>
  <c r="O111" i="175"/>
  <c r="O93" i="175" s="1"/>
  <c r="W111" i="175"/>
  <c r="D111" i="175"/>
  <c r="Z111" i="175"/>
  <c r="H142" i="175"/>
  <c r="H93" i="175" s="1"/>
  <c r="P142" i="175"/>
  <c r="X142" i="175"/>
  <c r="J35" i="175"/>
  <c r="J34" i="175" s="1"/>
  <c r="Z35" i="175"/>
  <c r="Z27" i="175" s="1"/>
  <c r="I36" i="175"/>
  <c r="I35" i="175" s="1"/>
  <c r="M35" i="175"/>
  <c r="Q35" i="175"/>
  <c r="U35" i="175"/>
  <c r="U27" i="175" s="1"/>
  <c r="U26" i="175" s="1"/>
  <c r="U170" i="175" s="1"/>
  <c r="H48" i="175"/>
  <c r="H35" i="175" s="1"/>
  <c r="H27" i="175" s="1"/>
  <c r="L48" i="175"/>
  <c r="L35" i="175" s="1"/>
  <c r="L27" i="175" s="1"/>
  <c r="P48" i="175"/>
  <c r="P35" i="175" s="1"/>
  <c r="P27" i="175" s="1"/>
  <c r="T48" i="175"/>
  <c r="T35" i="175" s="1"/>
  <c r="T27" i="175" s="1"/>
  <c r="T26" i="175" s="1"/>
  <c r="T170" i="175" s="1"/>
  <c r="X48" i="175"/>
  <c r="X35" i="175" s="1"/>
  <c r="X27" i="175" s="1"/>
  <c r="AB48" i="175"/>
  <c r="AB35" i="175" s="1"/>
  <c r="AB27" i="175" s="1"/>
  <c r="F35" i="175"/>
  <c r="F27" i="175" s="1"/>
  <c r="K35" i="175"/>
  <c r="O35" i="175"/>
  <c r="S35" i="175"/>
  <c r="W35" i="175"/>
  <c r="W27" i="175" s="1"/>
  <c r="AA35" i="175"/>
  <c r="I94" i="175"/>
  <c r="M94" i="175"/>
  <c r="Q94" i="175"/>
  <c r="Q93" i="175" s="1"/>
  <c r="Q28" i="175" s="1"/>
  <c r="U94" i="175"/>
  <c r="U93" i="175" s="1"/>
  <c r="U28" i="175" s="1"/>
  <c r="Y94" i="175"/>
  <c r="D94" i="175"/>
  <c r="J94" i="175"/>
  <c r="N94" i="175"/>
  <c r="N93" i="175" s="1"/>
  <c r="N28" i="175" s="1"/>
  <c r="R94" i="175"/>
  <c r="V94" i="175"/>
  <c r="Z94" i="175"/>
  <c r="Z93" i="175" s="1"/>
  <c r="Z28" i="175" s="1"/>
  <c r="Z26" i="175" s="1"/>
  <c r="Z170" i="175" s="1"/>
  <c r="X103" i="175"/>
  <c r="X93" i="175" s="1"/>
  <c r="X28" i="175" s="1"/>
  <c r="X26" i="175" s="1"/>
  <c r="X170" i="175" s="1"/>
  <c r="AB103" i="175"/>
  <c r="AB93" i="175" s="1"/>
  <c r="M111" i="175"/>
  <c r="Y111" i="175"/>
  <c r="H111" i="175"/>
  <c r="T111" i="175"/>
  <c r="F111" i="175"/>
  <c r="F93" i="175" s="1"/>
  <c r="K111" i="175"/>
  <c r="K93" i="175" s="1"/>
  <c r="K28" i="175" s="1"/>
  <c r="S111" i="175"/>
  <c r="AA111" i="175"/>
  <c r="AA93" i="175" s="1"/>
  <c r="AA28" i="175" s="1"/>
  <c r="J111" i="175"/>
  <c r="R111" i="175"/>
  <c r="R93" i="175" s="1"/>
  <c r="R28" i="175" s="1"/>
  <c r="V111" i="175"/>
  <c r="L142" i="175"/>
  <c r="T142" i="175"/>
  <c r="AB142" i="175"/>
  <c r="F142" i="175"/>
  <c r="K142" i="175"/>
  <c r="O142" i="175"/>
  <c r="S142" i="175"/>
  <c r="W142" i="175"/>
  <c r="W93" i="175" s="1"/>
  <c r="AA142" i="175"/>
  <c r="M27" i="175"/>
  <c r="Q27" i="175"/>
  <c r="Q26" i="175" s="1"/>
  <c r="Q170" i="175" s="1"/>
  <c r="Q34" i="175"/>
  <c r="AH138" i="175"/>
  <c r="AH161" i="175"/>
  <c r="AF31" i="175"/>
  <c r="AH31" i="175" s="1"/>
  <c r="D35" i="175"/>
  <c r="V35" i="175"/>
  <c r="S27" i="175"/>
  <c r="D93" i="175"/>
  <c r="D28" i="175" s="1"/>
  <c r="V93" i="175"/>
  <c r="V28" i="175" s="1"/>
  <c r="P93" i="175"/>
  <c r="I27" i="175"/>
  <c r="Y27" i="175"/>
  <c r="AH48" i="175"/>
  <c r="O27" i="175"/>
  <c r="J93" i="175"/>
  <c r="J28" i="175" s="1"/>
  <c r="AH99" i="175"/>
  <c r="AH122" i="175"/>
  <c r="R27" i="175"/>
  <c r="N35" i="175"/>
  <c r="AH30" i="175"/>
  <c r="AH49" i="175"/>
  <c r="AH126" i="175"/>
  <c r="AH53" i="175"/>
  <c r="AH114" i="175"/>
  <c r="AH130" i="175"/>
  <c r="AH57" i="175"/>
  <c r="AH107" i="175"/>
  <c r="AH134" i="175"/>
  <c r="AH147" i="175"/>
  <c r="AH150" i="175"/>
  <c r="AH157" i="175"/>
  <c r="AH144" i="175"/>
  <c r="AH155" i="175"/>
  <c r="AF154" i="175"/>
  <c r="AH96" i="175"/>
  <c r="AF95" i="175"/>
  <c r="AF40" i="175"/>
  <c r="AD41" i="175"/>
  <c r="AF42" i="175"/>
  <c r="AH42" i="175" s="1"/>
  <c r="AD43" i="175"/>
  <c r="AD96" i="175"/>
  <c r="AD95" i="175" s="1"/>
  <c r="AD94" i="175" s="1"/>
  <c r="AF105" i="175"/>
  <c r="AD144" i="175"/>
  <c r="AD143" i="175" s="1"/>
  <c r="AD142" i="175" s="1"/>
  <c r="AF145" i="175"/>
  <c r="AH145" i="175" s="1"/>
  <c r="AD155" i="175"/>
  <c r="AD154" i="175" s="1"/>
  <c r="AD149" i="175" s="1"/>
  <c r="AD29" i="175" s="1"/>
  <c r="AF166" i="175"/>
  <c r="AD167" i="175"/>
  <c r="AD165" i="175" s="1"/>
  <c r="AD32" i="175" s="1"/>
  <c r="AB28" i="175" l="1"/>
  <c r="AB34" i="175"/>
  <c r="W28" i="175"/>
  <c r="W34" i="175"/>
  <c r="AA34" i="175"/>
  <c r="K34" i="175"/>
  <c r="H28" i="175"/>
  <c r="H26" i="175" s="1"/>
  <c r="H170" i="175" s="1"/>
  <c r="H34" i="175"/>
  <c r="O28" i="175"/>
  <c r="O34" i="175"/>
  <c r="L28" i="175"/>
  <c r="L26" i="175" s="1"/>
  <c r="L170" i="175" s="1"/>
  <c r="L34" i="175"/>
  <c r="F28" i="175"/>
  <c r="F34" i="175"/>
  <c r="W26" i="175"/>
  <c r="W170" i="175" s="1"/>
  <c r="F26" i="175"/>
  <c r="R26" i="175"/>
  <c r="R170" i="175" s="1"/>
  <c r="AH111" i="175"/>
  <c r="AA27" i="175"/>
  <c r="AA26" i="175" s="1"/>
  <c r="AA170" i="175" s="1"/>
  <c r="T34" i="175"/>
  <c r="K27" i="175"/>
  <c r="K26" i="175" s="1"/>
  <c r="K170" i="175" s="1"/>
  <c r="Z34" i="175"/>
  <c r="J27" i="175"/>
  <c r="U34" i="175"/>
  <c r="M93" i="175"/>
  <c r="AB26" i="175"/>
  <c r="AB170" i="175" s="1"/>
  <c r="O26" i="175"/>
  <c r="O170" i="175" s="1"/>
  <c r="S93" i="175"/>
  <c r="Y93" i="175"/>
  <c r="I93" i="175"/>
  <c r="N34" i="175"/>
  <c r="N27" i="175"/>
  <c r="N26" i="175" s="1"/>
  <c r="N170" i="175" s="1"/>
  <c r="R34" i="175"/>
  <c r="J26" i="175"/>
  <c r="J170" i="175" s="1"/>
  <c r="P28" i="175"/>
  <c r="P26" i="175" s="1"/>
  <c r="P170" i="175" s="1"/>
  <c r="P34" i="175"/>
  <c r="AD39" i="175"/>
  <c r="AD36" i="175" s="1"/>
  <c r="AD35" i="175" s="1"/>
  <c r="AD27" i="175" s="1"/>
  <c r="V34" i="175"/>
  <c r="V27" i="175"/>
  <c r="V26" i="175" s="1"/>
  <c r="V170" i="175" s="1"/>
  <c r="X34" i="175"/>
  <c r="D34" i="175"/>
  <c r="D27" i="175"/>
  <c r="D26" i="175" s="1"/>
  <c r="D170" i="175" s="1"/>
  <c r="AH166" i="175"/>
  <c r="AF165" i="175"/>
  <c r="AH105" i="175"/>
  <c r="AF104" i="175"/>
  <c r="AH154" i="175"/>
  <c r="AF149" i="175"/>
  <c r="AF143" i="175"/>
  <c r="AD93" i="175"/>
  <c r="AD28" i="175" s="1"/>
  <c r="AH40" i="175"/>
  <c r="AF39" i="175"/>
  <c r="AH95" i="175"/>
  <c r="AF94" i="175"/>
  <c r="M28" i="175" l="1"/>
  <c r="M26" i="175" s="1"/>
  <c r="M170" i="175" s="1"/>
  <c r="M34" i="175"/>
  <c r="Y28" i="175"/>
  <c r="Y26" i="175" s="1"/>
  <c r="Y170" i="175" s="1"/>
  <c r="Y34" i="175"/>
  <c r="I28" i="175"/>
  <c r="I26" i="175" s="1"/>
  <c r="I170" i="175" s="1"/>
  <c r="I34" i="175"/>
  <c r="S28" i="175"/>
  <c r="S26" i="175" s="1"/>
  <c r="S170" i="175" s="1"/>
  <c r="S34" i="175"/>
  <c r="AF36" i="175"/>
  <c r="AH39" i="175"/>
  <c r="AH149" i="175"/>
  <c r="AF29" i="175"/>
  <c r="AH29" i="175" s="1"/>
  <c r="AF103" i="175"/>
  <c r="AH103" i="175" s="1"/>
  <c r="AH104" i="175"/>
  <c r="AF32" i="175"/>
  <c r="AH32" i="175" s="1"/>
  <c r="AH165" i="175"/>
  <c r="AD26" i="175"/>
  <c r="AD170" i="175" s="1"/>
  <c r="AH94" i="175"/>
  <c r="AH143" i="175"/>
  <c r="AF142" i="175"/>
  <c r="AH142" i="175" s="1"/>
  <c r="AD34" i="175"/>
  <c r="AF93" i="175" l="1"/>
  <c r="AF35" i="175"/>
  <c r="AH36" i="175"/>
  <c r="AF34" i="175" l="1"/>
  <c r="AH34" i="175" s="1"/>
  <c r="AF27" i="175"/>
  <c r="AH35" i="175"/>
  <c r="AH93" i="175"/>
  <c r="AF28" i="175"/>
  <c r="AH28" i="175" s="1"/>
  <c r="AF26" i="175" l="1"/>
  <c r="AH27" i="175"/>
  <c r="AF170" i="175" l="1"/>
  <c r="AH26" i="175"/>
  <c r="AH170" i="175" s="1"/>
</calcChain>
</file>

<file path=xl/sharedStrings.xml><?xml version="1.0" encoding="utf-8"?>
<sst xmlns="http://schemas.openxmlformats.org/spreadsheetml/2006/main" count="5393" uniqueCount="742">
  <si>
    <t>к приказу Минэнерго России</t>
  </si>
  <si>
    <t>Идентифика-тор инвестицион-ного проекта</t>
  </si>
  <si>
    <t>в базисном уровне цен</t>
  </si>
  <si>
    <t>Причины отклонений</t>
  </si>
  <si>
    <t>%</t>
  </si>
  <si>
    <t>млн рублей
 (без НДС)</t>
  </si>
  <si>
    <t>План</t>
  </si>
  <si>
    <t>Всего</t>
  </si>
  <si>
    <t>1 квартал</t>
  </si>
  <si>
    <t>2 квартал</t>
  </si>
  <si>
    <t>3 квартал</t>
  </si>
  <si>
    <t>4 квартал</t>
  </si>
  <si>
    <t xml:space="preserve">         фирменное наименование субъекта электроэнергетики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</si>
  <si>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</si>
  <si>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</si>
  <si>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</si>
  <si>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 xml:space="preserve"> Наименование инвестиционного проекта (группы инвестиционных проектов)</t>
  </si>
  <si>
    <t xml:space="preserve">                                                                                                                                                                                            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</si>
  <si>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          _</t>
    </r>
  </si>
  <si>
    <t>№ пп</t>
  </si>
  <si>
    <t>Год раскрытия информации: _________ год</t>
  </si>
  <si>
    <t xml:space="preserve">                        период реализации инвестиционной программы</t>
  </si>
  <si>
    <t>в базисном уровне цен, млн рублей</t>
  </si>
  <si>
    <t xml:space="preserve">об исполнении инвестиционной программы </t>
  </si>
  <si>
    <t>Отчет за ________ квартал года ___________</t>
  </si>
  <si>
    <t>Раздел 3. Отчет об исполнении плана освоения капитальных вложений</t>
  </si>
  <si>
    <t xml:space="preserve">Факт </t>
  </si>
  <si>
    <t>от «__» _____ 2016 г. №___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</si>
  <si>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</si>
  <si>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Остаток освоения капитальных вложений 
на  конец отчетного квартала,  
млн рублей 
(без НДС) </t>
  </si>
  <si>
    <t>Приложение  № 12</t>
  </si>
  <si>
    <t>Год раскрытия информации: 2016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</si>
  <si>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</si>
  <si>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</si>
  <si>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</si>
  <si>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</si>
  <si>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</si>
  <si>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</si>
  <si>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</si>
  <si>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</si>
  <si>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</si>
  <si>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</si>
  <si>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</si>
  <si>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</si>
  <si>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</si>
  <si>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</si>
  <si>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</si>
  <si>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</si>
  <si>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</si>
  <si>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</si>
  <si>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</si>
  <si>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</si>
  <si>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</si>
  <si>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</si>
  <si>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</si>
  <si>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</si>
  <si>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</si>
  <si>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</si>
  <si>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</si>
  <si>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</si>
  <si>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</si>
  <si>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</si>
  <si>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</si>
  <si>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</si>
  <si>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</si>
  <si>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</si>
  <si>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</si>
  <si>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</si>
  <si>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</si>
  <si>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</si>
  <si>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</si>
  <si>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</si>
  <si>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</si>
  <si>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</si>
  <si>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</si>
  <si>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</si>
  <si>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</si>
  <si>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</si>
  <si>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</si>
  <si>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</si>
  <si>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</si>
  <si>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</si>
  <si>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</si>
  <si>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</si>
  <si>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</si>
  <si>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</si>
  <si>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</si>
  <si>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</si>
  <si>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</si>
  <si>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</si>
  <si>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</si>
  <si>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</si>
  <si>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</si>
  <si>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</si>
  <si>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</si>
  <si>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</si>
  <si>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</si>
  <si>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</si>
  <si>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</si>
  <si>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</si>
  <si>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</si>
  <si>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</si>
  <si>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</si>
  <si>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</si>
  <si>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</si>
  <si>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</si>
  <si>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</si>
  <si>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</si>
  <si>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</si>
  <si>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</si>
  <si>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</si>
  <si>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</si>
  <si>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</si>
  <si>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</si>
  <si>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</si>
  <si>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</si>
  <si>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</si>
  <si>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</si>
  <si>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</si>
  <si>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</si>
  <si>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</si>
  <si>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</si>
  <si>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</si>
  <si>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</si>
  <si>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</si>
  <si>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</si>
  <si>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</si>
  <si>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</si>
  <si>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</si>
  <si>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</si>
  <si>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</si>
  <si>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r>
      <t xml:space="preserve">1) </t>
    </r>
    <r>
      <rPr>
        <sz val="12"/>
        <rFont val="Times New Roman"/>
        <family val="1"/>
        <charset val="204"/>
      </rPr>
      <t>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  </r>
  </si>
  <si>
    <t>Реконструкция ВЛ -110 кВ «Тюрлема-Свияжск</t>
  </si>
  <si>
    <t xml:space="preserve">Реконструкция ЗРУ-10 кВ на ПС 110/10 кВ "Новый город" (замена трансформаторов тока в яч. №№ 206, 306) </t>
  </si>
  <si>
    <t xml:space="preserve"> Строительство ВЛЗ-10 кВ, КТП и ВЛИ-0,4 кВ к жилому дому №20 по ул. Новая д. Ямбарусово Чебоксарского района ЧР</t>
  </si>
  <si>
    <t xml:space="preserve">Строительство ВЛЗ-10 кВ, КТП и ВЛИ-0,4 кВ к жилым домам №№1, 2, 3, 4, 5 по ул. Чандровский кордон г. Чебоксары Чувашской Республики </t>
  </si>
  <si>
    <t xml:space="preserve"> Строительство ВЛЗ-10 кВ, КТП и ВЛИ-0,22 кВ к зданию для хранения сельскохозяйственной продукции для личного потребления, расположенному на земельном участке с кадастровым номером 21:17:091501:89 Москакасинского сельского поселения Моргаушского района Чувашской Республики</t>
  </si>
  <si>
    <t>Строительство ВЛЗ-10 кВ, КТП и ВЛИ-0,4 кВ к участкам №№ 59, 72 садоводческого товарищества «Восход» Кугесьского сельского поселения Чебоксарского района ЧР</t>
  </si>
  <si>
    <t>Реконструкция ЗРУ-6/10 кВ на ПС 110/10/6 кВ «Кировская» (установка ячейки на 2 секции, замена трансформаторов тока в яч. № 120)</t>
  </si>
  <si>
    <t>Реконструкция ЗРУ-6 кВ ПС 110/6 кВ «Восточная» (замена существующего масляного выключателя на вакуумный в яч. №33, замена трансформаторов тока, установка ОПН в яч. № 33)"</t>
  </si>
  <si>
    <t xml:space="preserve"> Реконструкция ЗРУ-6 кВ ПС 110/6/6 кВ «Западная» (замена существующего масляного выключателя на вакуумный в яч. №125, замена существующего релейного шкафа на микропроцессорный в яч. №125, замена измерительных трансформаторов тока в яч. №№436,125)</t>
  </si>
  <si>
    <t>Реконструкция ЗРУ-10 кВ на ПС 110 кВ Новая (замена трансформаторов тока в яч. №№ 118, 226)</t>
  </si>
  <si>
    <t>Реконструкция ЗРУ-10 кВ на ПС 110/10 кВ "Новый город" (замена трансформаторов тока в яч. № 107)-2 этап</t>
  </si>
  <si>
    <t>Замена провода на ВЛ-0,4 кВ для электроснабжения жилого дома №51 по ул. Купир д. Семенькасы Моргаушского района ЧР</t>
  </si>
  <si>
    <t>Монтаж дуговой защиты КРУ-10кВ на ПС 110/10кВ "Первомайская" Алатырского ПО</t>
  </si>
  <si>
    <t>Монтаж ОПС на базе Канашского РЭС и Батыревского РЭС</t>
  </si>
  <si>
    <t xml:space="preserve"> Строительство «ОРУ-110 кВ Коммунальная» </t>
  </si>
  <si>
    <t>Строительство заходов ВЛ-110 кВ «Южная-1-2» на ОРУ-110 кВ «Коммунальная»</t>
  </si>
  <si>
    <t>1.3.3</t>
  </si>
  <si>
    <t xml:space="preserve"> Строительство ВЛ-110 кВ от ПС Лапсары до ОРУ-110 кВ «Коммунальная»</t>
  </si>
  <si>
    <t>Реконструкция ПС 35/6 кВ "Сура"</t>
  </si>
  <si>
    <t>Строительство ЛЭП - 0.4кВ для электроснабжения новых улиц в сельских населённых пунктах ЧР c установкой КТП - СМР 2015</t>
  </si>
  <si>
    <t>Строительство ВЛ 0.4кВ для электроснабжения новых улиц в сельских населённых пунктах ЧР</t>
  </si>
  <si>
    <t>Оборудование, не входящее в сметы строек</t>
  </si>
  <si>
    <t>Мероприятия по усилению защищенности объектов филиала «Чувашэнерго» (монтаж инженерно-заградительных устройств установленных по периметру) на базе Комсомольского, Чебоксарского, Цивильского РЭС и ПС "Спутник"</t>
  </si>
  <si>
    <t>F_ЧЭ00083</t>
  </si>
  <si>
    <t>F_ЧЭ00084</t>
  </si>
  <si>
    <t>F_ЧЭ00121</t>
  </si>
  <si>
    <t>G_ЧЭ00119</t>
  </si>
  <si>
    <t>F_ЧЭ00083.1</t>
  </si>
  <si>
    <t>F_ЧЭ00083.2</t>
  </si>
  <si>
    <t>F_ЧЭ00083.3</t>
  </si>
  <si>
    <t>F_ЧЭ00083.4</t>
  </si>
  <si>
    <t>F_ЧЭ00114</t>
  </si>
  <si>
    <t>F_ЧЭ00115</t>
  </si>
  <si>
    <t>G_ЧЭ00116</t>
  </si>
  <si>
    <t>G_ЧЭ00117</t>
  </si>
  <si>
    <t>G_ЧЭ00120</t>
  </si>
  <si>
    <t>F_ЧЭ00083.5</t>
  </si>
  <si>
    <t>F_ЧЭ00029</t>
  </si>
  <si>
    <t>F_ЧЭ00088</t>
  </si>
  <si>
    <t>F_ЧЭ00077</t>
  </si>
  <si>
    <t>F_ЧЭ00075</t>
  </si>
  <si>
    <t>F_ЧЭ00076</t>
  </si>
  <si>
    <t>F_ЧЭ00057</t>
  </si>
  <si>
    <t>F_ЧЭ00081.1</t>
  </si>
  <si>
    <t>F_ЧЭ00081</t>
  </si>
  <si>
    <t>F_ЧЭ00069</t>
  </si>
  <si>
    <t>F_ЧЭ00067</t>
  </si>
  <si>
    <t>Филиал ПАО "МРСК Волги"- "Чувашэнерго"</t>
  </si>
  <si>
    <t>"н.д."</t>
  </si>
  <si>
    <t>Выполнение работ по ТП</t>
  </si>
  <si>
    <t>Иное. (Капитализ. % за кредит.Арендная плата)</t>
  </si>
  <si>
    <t>Иное. ( ПИР выполнен х/сп Перераспределение затрат ОКСа)</t>
  </si>
  <si>
    <t>Досрочное выполнение ПИР подрядчиком</t>
  </si>
  <si>
    <t>Экономия при торгах. Перераспределение затрат ОКСа.</t>
  </si>
  <si>
    <t>Иное (Досрочная поставка оборудования)</t>
  </si>
  <si>
    <t>Отчет за 2 квартал года 2016</t>
  </si>
  <si>
    <t xml:space="preserve">                                                                                        на период   1 полугодие 2016 года                                                                            _</t>
  </si>
  <si>
    <r>
      <t xml:space="preserve">Инвестиционные проекты, предусмотренные схемой и программой развития </t>
    </r>
    <r>
      <rPr>
        <b/>
        <i/>
        <sz val="10"/>
        <color theme="1"/>
        <rFont val="Times New Roman"/>
        <family val="1"/>
        <charset val="204"/>
      </rPr>
      <t xml:space="preserve">субъекта Российской Федерации, </t>
    </r>
    <r>
      <rPr>
        <b/>
        <sz val="10"/>
        <color theme="1"/>
        <rFont val="Times New Roman"/>
        <family val="1"/>
        <charset val="204"/>
      </rPr>
      <t>всего, в том числе:</t>
    </r>
  </si>
  <si>
    <t xml:space="preserve">Фактический объем освоения капитальных вложений на  01.01.2016 года, млн рублей 
(без НДС) </t>
  </si>
  <si>
    <t xml:space="preserve">Остаток освоения капитальных вложений 
на  01.01.2016 года,  
млн рублей 
(без НДС) </t>
  </si>
  <si>
    <t>-</t>
  </si>
  <si>
    <t>ПАО "МРСК Волги"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</si>
  <si>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2016 год  </t>
    </r>
  </si>
  <si>
    <t xml:space="preserve">Фактический объем освоения капитальных вложений на  01.01.2016г., млн рублей 
(без НДС) </t>
  </si>
  <si>
    <t xml:space="preserve">Остаток освоения капитальных вложений 
на  01.01.2016г.,  
млн рублей 
(без НДС) 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</si>
  <si>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</si>
  <si>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</si>
  <si>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нд</t>
  </si>
  <si>
    <t>Республика Мордовия</t>
  </si>
  <si>
    <t>МЭ00137</t>
  </si>
  <si>
    <t>Досрочное выполнение работ;
Иное (фактически сложившиеся затраты по СМР хозспособом; 
перераспределение затрат на содержание ОКС филиала и Дирекции МРСК)</t>
  </si>
  <si>
    <t>МЭ00136</t>
  </si>
  <si>
    <t>Досрочное выполнение работ;
Иное (перераспределение затрат на содержание ОКС филиала и Дирекции МРСК)</t>
  </si>
  <si>
    <t>Строительство ВЛЗ-10 кВ. для электроснабжения свиноводческого комплекса расположенного по адресу: РМ, Краснослободский район, в районе с. Слободские Дубровки (договор ТП №1262и/14/1410-001568 от 21.08.2014 г.)</t>
  </si>
  <si>
    <t>МЭ00134</t>
  </si>
  <si>
    <t>Реконструкция и строительство ВЛЗ-10 кВ (с вставкой КЛ-10 кВ) от чя.№5 и яч.№10 РУ-10 кВ ПС 110/10 кВ "Ремзавод", ТП 10/0,38 кВ и ВЛИ-0,38 кВ по заявке ОАО "Мордовская ипотечная корпорация" в РМ, г.о. Саранск, р.п. Луховка (договор ТП №167-05/10 от 20.08.2010 г., д.с. от 29.08.2014)</t>
  </si>
  <si>
    <t>МЭ00135</t>
  </si>
  <si>
    <t>Иное (перераспределение затрат на содержание ОКС филиала и Дирекции МРСК)</t>
  </si>
  <si>
    <t>Реконструкция ПС 110/35/10 кВ Теньгушево, ПС 110/35/10 кВ Ельники для электроснабжения ОАО "Мир Цветов"</t>
  </si>
  <si>
    <t>Строительство КЛ-10 кВ, КЛ-0,38 кВ и ТП 10/0,38 кВ для электроснабжения ФОК. РМ, Ковылкинский район, с. Кочелаево, ул. Школьная, д. 2 «Б» (под ключ)</t>
  </si>
  <si>
    <t>МЭ00140</t>
  </si>
  <si>
    <t>Строительство ВЛЗ-10 кВ, КЛ-0,38 кВ и ТП 10/0,4 кВ  для электроснабжения центра культурного развития расположенного по адресу:  РМ, Ардатовский район, г. Ардатов, пер. Луначарского  (под ключ)</t>
  </si>
  <si>
    <t>Досрочное выполнение работ подрядчиком;
Иное (перераспределение затрат на содержание ОКС филиала и Дирекции МРСК)</t>
  </si>
  <si>
    <t>Строительство КЛ-10 кВ, ВЛИ-0,38 кВ и ТП 10/0,38 кВ для электроснабжения индивидуальных жилых домов, РМ, Кочкуровский район, с.Булгаково, ул.Дачная</t>
  </si>
  <si>
    <t>Досрочное выполнение ПИР;
Иное (перераспределение затрат на содержание ОКС филиала и Дирекции МРСК)</t>
  </si>
  <si>
    <t>Строительство ТП 10/0,38 кВ, КЛ-0,38 кВ и ВЛЗ-10 кВ для электроснабжения детского сада расположенного по адресу: РМ, г. Ардатов, ул. Л. Толстого, д. №2/2 (под ключ)</t>
  </si>
  <si>
    <t>Замена МВ (масляных выключателей) на ВВ (вакуумные выключатели) 6-10 кВ (ПС 110/6 кВ "Юго-Западная")</t>
  </si>
  <si>
    <t>МЭ00028</t>
  </si>
  <si>
    <t>Реконструкция ПС 110/10 кВ "Сайгуши" в р.п.Чамзинка, Чамзинский район, РМ (демонтаж ОД-110, КЗ-110 Т-1, установка элегазового выключателя -1, установка разъединителя) (взамен "ПИР. Реконструкция ПС 110/10 кВ "Сайгуши" для электроснабжения 150 жилых домов в п.Комсомольский и 80 жилых домов в р.п. Чамзинка Чамзинского района Республики Мордовия")</t>
  </si>
  <si>
    <t xml:space="preserve">Иное (капитализация инвестиционных активов)  
</t>
  </si>
  <si>
    <t>Строительство ВЛИ-0,38 кВ, ВЛЗ-10 кВ, ТП 10/0,38 кВ №382 для электроснабжения Никольской Церкви и переустройство электроснабжения существующих жилых домов по ул. Л.Толстого, ул. Ленинская, ул. Дючкова, пер. Луначарского, ул. Ушакова в г. Ардатов РМ</t>
  </si>
  <si>
    <t>Реконструкция энергетического производственно-технологического комплекса подстанции 110/10 кВ "Краснослободск" (организация канала связи)</t>
  </si>
  <si>
    <t>МЭ00017</t>
  </si>
  <si>
    <t>Организация канала связи ПС 110 кВ Ковылкино резервный</t>
  </si>
  <si>
    <t>МЭ00020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</si>
  <si>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</si>
  <si>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энергетического производственно-технологического комплекса-сооружения подстанции «Посоп» 110/10 кВ, г. Саранск</t>
  </si>
  <si>
    <t>МЭ00139</t>
  </si>
  <si>
    <t>Иное (поэтапная приемка выполненных работ в соответствии с заключенным доп.соглашением;
перераспределение затрат на содержание ОКС филиала и Дирекции МРСК, капитализация инвестиционных активов)</t>
  </si>
  <si>
    <t>МЭ00133</t>
  </si>
  <si>
    <t>Досрочная поставка ТМЦ</t>
  </si>
  <si>
    <t xml:space="preserve">Строительство Административного здания филиала ОАО "МРСК Волги" - "Мордовэнерго" </t>
  </si>
  <si>
    <t xml:space="preserve">Остаток освоения капитальных вложений 
на  01.01. года N,  
млн рублей 
(без НДС) </t>
  </si>
  <si>
    <t>столб 9 в утв вторая таблица</t>
  </si>
  <si>
    <t>ст8-ст4</t>
  </si>
  <si>
    <t>отчет ИПР ст11</t>
  </si>
  <si>
    <t xml:space="preserve">Фактический объем освоения капитальных вложений на  01.01. года N, млн рублей 
(без НДС) </t>
  </si>
  <si>
    <t>Пензенская область Российской Федерации</t>
  </si>
  <si>
    <t>Льготное технологическое присоединение до 15 кВт</t>
  </si>
  <si>
    <t>ПЭ00040</t>
  </si>
  <si>
    <t>Выполение работ по ТП</t>
  </si>
  <si>
    <t>Льготное технологическое присоединение от 15 до 150 кВт</t>
  </si>
  <si>
    <t>ПЭ00039</t>
  </si>
  <si>
    <t>Строительство двух линейных ячеек 110 кВ в ОРУ 110 кВ ПС 110/35/10/6 кВ "Водозабор" (ООО ПКФ "Термодом")</t>
  </si>
  <si>
    <t>ПЭ00085</t>
  </si>
  <si>
    <t>1.1.1.4</t>
  </si>
  <si>
    <t>Реконструкция отпаечной двухцепной ВЛ-110 кВ на ПС 110/35/10/6 кВ "Никулино" для подключения к ВЛ-110 кВ "ВЛ-110 кВ Ключики - Евлашево" и ВЛ-110 кВ "Ключики - Курмаевка тяговая" (под ключ)</t>
  </si>
  <si>
    <t>ПЭ00096</t>
  </si>
  <si>
    <t>Реконструкция ПС 110/35/10 кВ Сурск</t>
  </si>
  <si>
    <t>ПЭ00025</t>
  </si>
  <si>
    <t>Реконструкция ВЛ-110 кВ Пенза-Лунино-1,2</t>
  </si>
  <si>
    <t>ПЭ00002</t>
  </si>
  <si>
    <t>Иное (ФОТ, проценты по кредитам)</t>
  </si>
  <si>
    <t>Реконструкция ВЛ-110 кВ Каменка-1,2</t>
  </si>
  <si>
    <t>ПЭ00027</t>
  </si>
  <si>
    <t>Расширение просек ВЛ_СМР 2015 год</t>
  </si>
  <si>
    <t>ПЭ00029-6</t>
  </si>
  <si>
    <t>Расширение просек ВЛ по Пензенскому производственному отделению</t>
  </si>
  <si>
    <t>ПЭ00029-1</t>
  </si>
  <si>
    <t>Расширение просек ВЛ по Кузнецкому производственному отделению</t>
  </si>
  <si>
    <t>ПЭ00029-2</t>
  </si>
  <si>
    <t>Расширение просек ВЛ по Каменскому производственному отделению</t>
  </si>
  <si>
    <t>ПЭ00029-3</t>
  </si>
  <si>
    <t>Расширение просек ВЛ по Сердобскому производственному отделению</t>
  </si>
  <si>
    <t>ПЭ00029-4</t>
  </si>
  <si>
    <t>Расширение просек ВЛ по Нижнеломовскому производственному отделению</t>
  </si>
  <si>
    <t>ПЭ00029-5</t>
  </si>
  <si>
    <t>Реконструкция ВЛ-10 кВ Веселовская, ВЛ-0,4 кВ от ТП № 908, 2, 4896, 913, 1, 907, 898, 4, 912, 3, 1998 в мкр. Веселовка, строительство РП-10 кВ</t>
  </si>
  <si>
    <t>ПЭ00004</t>
  </si>
  <si>
    <t xml:space="preserve">Реконструкци ВЛ 0,4-10 кВ в с. в с. Валяевка </t>
  </si>
  <si>
    <t>ПЭ00005</t>
  </si>
  <si>
    <t xml:space="preserve">Реконструкция ВЛ 0,4-10 кВ в с. Богословка </t>
  </si>
  <si>
    <t>ПЭ00006</t>
  </si>
  <si>
    <t>Иное (ФОТ)</t>
  </si>
  <si>
    <t>Реконструкция ВЛ-0,4 кВ от ТП-10/0,4 №2266</t>
  </si>
  <si>
    <t>ПЭ00008</t>
  </si>
  <si>
    <t>Техперевооружение ВЛ-0,4 кВ с. М.Сердоба</t>
  </si>
  <si>
    <t>ПЭ00007</t>
  </si>
  <si>
    <t>Развитие системы учета эл/энергии на розничном рынке электроэнергии на объектах до 1 кВ (модернизация и автоматизация под ключ)</t>
  </si>
  <si>
    <t>ПЭ00015-1</t>
  </si>
  <si>
    <t>Иное (ФОТ, выполнение работ по ПИР)</t>
  </si>
  <si>
    <t>Развитие системы учета эл/энергии на розничном рынке электроэнергии на объекта свыше 1 кВ (установка ПКУ 6-10кВ под ключ)</t>
  </si>
  <si>
    <t>ПЭ00015-2</t>
  </si>
  <si>
    <t>Развитие системы учета эл/энергии на розничном рынке электроэнергии на объекта свыше 1 кВ (автоматизация ПС 110-35кВ под ключ)</t>
  </si>
  <si>
    <t>ПЭ00015-3</t>
  </si>
  <si>
    <t>Организаци передачи данных и каналов связи на ПС с РДУ (в том числе организация технологической связи) (организация основных и резервных каналов связи, телемеханизация в Пензенском, Кузнецком, Каменском и Нижнеломовском производственных отделениях)</t>
  </si>
  <si>
    <t>ПЭ00018</t>
  </si>
  <si>
    <t>Модернизация АСДУ (ЦУС Пензаэнерго, ОДС Нижнеломовского ПО, ОДС Сердобского ПО, ОДГ Колышлейского РЭС)</t>
  </si>
  <si>
    <t>ПЭ00020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</si>
  <si>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 xml:space="preserve">субъекта Российской Федерации, </t>
    </r>
    <r>
      <rPr>
        <b/>
        <sz val="12"/>
        <color theme="1"/>
        <rFont val="Times New Roman"/>
        <family val="1"/>
        <charset val="204"/>
      </rPr>
      <t>всего, в том числе:</t>
    </r>
  </si>
  <si>
    <t>Оснащение пожарной сигнализацией, системой оповещения и управления эвакуацией людей (Белинский район)</t>
  </si>
  <si>
    <t>ПЭ00053</t>
  </si>
  <si>
    <t>Монтаж ОПС и системы оповещения людей о пожаре в зданиях Кузнецкого и Каменского ПО</t>
  </si>
  <si>
    <t>ПЭ00069</t>
  </si>
  <si>
    <t xml:space="preserve">ВЛ-10кВ "Веселовская" ул. Мереняшева 1э-ул. Тепличная 37э, Новострой </t>
  </si>
  <si>
    <t>ПЭ00092</t>
  </si>
  <si>
    <t>Принятие на баланс ВЛ-10 кВ от ООО "Новострой" по соглашению о компенсации</t>
  </si>
  <si>
    <t>Оборудование, не входящие в сметы строек</t>
  </si>
  <si>
    <t>ПЭ00055</t>
  </si>
  <si>
    <t>Иное (досрочная поставка оборудования)</t>
  </si>
  <si>
    <t>Отчет за 2  квартал 2016 года</t>
  </si>
  <si>
    <t xml:space="preserve">      ПАО "МРСК Волги" - "Самарские распределительные сети"    </t>
  </si>
  <si>
    <t xml:space="preserve">на период 2016 - 2020 гг.  </t>
  </si>
  <si>
    <t>Артикул согласно бух.учету</t>
  </si>
  <si>
    <t xml:space="preserve">РЕКОНСТРУКЦИЯ ЯЧЕЕК 6 КВ №27, №57 ПС 110/35/6 КВ «ФАРАДА» </t>
  </si>
  <si>
    <t>G_СамРС00224</t>
  </si>
  <si>
    <t>97.009366</t>
  </si>
  <si>
    <t>ЗАМЕНА КТП "КЯР-826/40 КВА" НА КТП  "КЯР-826/250 КВА"  ДЛЯ ТЕХНОЛОГИЧЕСКОГО ПРИСОЕДИНЕНИЯ  СНТ "БУРОВИК" В КРАСНОЯРСКОМ РАЙОНЕ  САМАРСКОЙ ОБЛАСТИ</t>
  </si>
  <si>
    <t>G_СамРС00226</t>
  </si>
  <si>
    <t>3</t>
  </si>
  <si>
    <t>97.009386</t>
  </si>
  <si>
    <t>РЕКОНСТРУКЦИЯ ВЛ-10 КВ Ф-11 ПС 35/10 КВ АЛЕКСЕЕВСКАЯ СО СТРОИТЕЛЬСТВОМ ОТПАЙКИ ОТ ОПОРЫ №1100/31 В БЕЗЕНЧУКСКОМ РАЙОНЕ С.ЕКАТЕРИНОВКА ЗАЯВИТЕЛЬ ФГБУ «СРЕДНЕВОЛЖРЫБВОД»</t>
  </si>
  <si>
    <t>G_СамРС00227</t>
  </si>
  <si>
    <t>4</t>
  </si>
  <si>
    <t>97.009223</t>
  </si>
  <si>
    <t>Реконструкция ячеек №4 и №19 КРУН-10 кВ ПС 110/35/10 кВ "Совхозная" с заменой трансформаторов тока.</t>
  </si>
  <si>
    <t>G_СамРС00228</t>
  </si>
  <si>
    <t>5</t>
  </si>
  <si>
    <t>97.009615</t>
  </si>
  <si>
    <t>Реконструкция КРУН-10 кВ  2 СШ-10 кВ ПС «Пестравка»  с заменой ТТ в ячейке №16 МВ-10 ф-4</t>
  </si>
  <si>
    <t>G_СамРС00229</t>
  </si>
  <si>
    <t>6</t>
  </si>
  <si>
    <t>97.009494</t>
  </si>
  <si>
    <t>Реконструкция КРУН-10 кВ 1-2 СШ-10 кВ ПС 110/35/10 кВ «Колдыбань» с заменой ТТ в ячейках 10 кВ</t>
  </si>
  <si>
    <t>G_СамРС00230</t>
  </si>
  <si>
    <t>7</t>
  </si>
  <si>
    <t>97.009450</t>
  </si>
  <si>
    <t xml:space="preserve"> Реконструкция ПС 35/10кВ Муратшино в Большеглушицком районе</t>
  </si>
  <si>
    <t>G_СамРС00223</t>
  </si>
  <si>
    <t>8</t>
  </si>
  <si>
    <t>97.009530</t>
  </si>
  <si>
    <t>Реконструкция яч. №49 ЗРУ-6 кВ ПС 110/35/6 кВ Комсомольская"</t>
  </si>
  <si>
    <t>G_СамРС00225</t>
  </si>
  <si>
    <t>9</t>
  </si>
  <si>
    <t>97.009324</t>
  </si>
  <si>
    <t>Замена трансформаторов тока в ячейках №22 и №53 ПС 110/35/6 "Красноглинская-1"</t>
  </si>
  <si>
    <t>G_СамРС00222</t>
  </si>
  <si>
    <t>10</t>
  </si>
  <si>
    <t>97.009193</t>
  </si>
  <si>
    <t>97.009193 - Реконструкция ячеек №37 и №1 КРУН-6 кВ ПС 110/35/6 кВ "Ремзавод" с заменой трансформаторов тока.</t>
  </si>
  <si>
    <t>G_СамРС00221</t>
  </si>
  <si>
    <t>11</t>
  </si>
  <si>
    <t>97.009394 - ТЕЛЕМЕХАНИЗАЦИЯ И ОРГАНИЗАЦИЯ УЧЕТА ЯЧЕЕК 10 КВ №1, №65 ПС 110/10 КВ «ГОРОДСКАЯ-3»  (ООО «СК СЕРВИС-Д)</t>
  </si>
  <si>
    <t>G_СамРС00244</t>
  </si>
  <si>
    <t>12</t>
  </si>
  <si>
    <t>97.009331</t>
  </si>
  <si>
    <t>ОРГАНИЗАЦИЯ УЧЕТА В ЯЧЕЙКАХ 6 КВ №23, №54 ПС 110/6 КВ "ЦЕНТРАЛЬНАЯ-3" В ЖЕЛЕЗНОДОРОЖНОМ РАЙОНЕ Г.О. САМАРА (ООО "НОВОЕ ВРЕМЯ")</t>
  </si>
  <si>
    <t>G_СамРС00245</t>
  </si>
  <si>
    <t>13</t>
  </si>
  <si>
    <t>97.009948</t>
  </si>
  <si>
    <t>РЕКОНСТРУКЦИЯ ВЛ-10 КВ Ф-12 ПС 110/35/10 КВ "СОВХОЗНАЯ"  С ЗАМЕНОЙ ТРАНСФОРМАТОРОВ ТОКА В ПКУ-10 КВ (ОП. С1200/49)</t>
  </si>
  <si>
    <t>G_СамРС00246</t>
  </si>
  <si>
    <t>97.007994</t>
  </si>
  <si>
    <t>«Строительство ПС 110/10 кВ «Стадион» с трансформаторами 2х40 МВА и заходами одной цепи ВЛ-110 кВ Московская-1 и одной цепи ВЛ-110 кВ Семейкино-2 (с образованием 4 кабельно-воздушных линий электропередачи), г.Самара»</t>
  </si>
  <si>
    <t>F_СамРС00147</t>
  </si>
  <si>
    <t>Иное (затраты по капитализированным процентам и содержанию ОКСа в большем объеме)</t>
  </si>
  <si>
    <t>97.007061</t>
  </si>
  <si>
    <t>«Строительство ЛЭП-10 кВ от ячеек № 6, 26 двух секций шин ПС 110/35/10 кВ «АСК-2» до границ земельного участка пожарного депо ГУ Самарской области «Центра по делам ГО, ПБ и ЧС» с установкой коммутационного аппарата на границе земельного участка заявителя в Волжском районе»</t>
  </si>
  <si>
    <t>F_СамРС00151</t>
  </si>
  <si>
    <t>97.009121</t>
  </si>
  <si>
    <t>Строительство новой ячейки 35 кВ на второй секции шин ПC 110/35/6 кВ "Красноглинская-1" и строительство ЛЭП-35 кВ (5 км) для обеспечения возможности технологического присоединения семейного торгового центра "МЕГА Самара" в г. Самара, Красноглинский район, пос. Красный Пахарь.</t>
  </si>
  <si>
    <t>F_СамРС00144</t>
  </si>
  <si>
    <t>Иное (затраты по капитализированным процентам в большем объеме)</t>
  </si>
  <si>
    <t>97.010003</t>
  </si>
  <si>
    <t>Строительство кабельных линий 10 кВ от ПС 110/10 "Стадион" до точки присоединения объекта</t>
  </si>
  <si>
    <t>F_СамРС00145</t>
  </si>
  <si>
    <t>97.009334</t>
  </si>
  <si>
    <t>97.009334 - "Строительство  ЛЭП-0,4 кВ от опоры № 105/23 фидера № 1 КТП ШЛ-513/250 ПС 35/10 "Шилан" до границ участка заявителя в Самарской области, Красноярском районе, Грачевский массив (СНТ "Таксоремсервис")"
СНТ "Таксоремсервис",№ 1550-005098 от 25.09.2015, 90 кВт</t>
  </si>
  <si>
    <t>G_СамРС00235</t>
  </si>
  <si>
    <t>97.010002</t>
  </si>
  <si>
    <t>«Строительство ЛЭП-6 кВ от опоры 400/141 ЛЭП-6 кВ Ф-4 ПС 110/35/6 кВ «Серноводская» с установкой проектируемой КТП 6/0,4 кВ в Сергиевском районе Самарской области (ООО «Газпром межрегионгаз»)». "под ключ"</t>
  </si>
  <si>
    <t>G_СамРС00236</t>
  </si>
  <si>
    <t>97.007828</t>
  </si>
  <si>
    <t xml:space="preserve">97.007828 - СТРОИТЕЛЬСТВО ОТПАЙКИ ВЛ-10 КВ ФИДЕРА "КЯР-8" (ОТ ОПОРЫ №806/10) ДО ПРОЕКТИРУЕМОЙ КТП 10/0,4 КВ С УСТАНОВКОЙ КТП МОЩНОСТЬЮ 250 КВА И СТРОИТЕЛЬСТВОМ ВЛИ-0,4 КВ ОТ ПРОЕКТИРУЕМОЙ КТП ДО ГРАНИЦ УЧАСТКА ЗАЯВИТЕЛЯ В ДЕР.ВИСЛОВКА КР.ЯР. Р-НА САМ. ОБЛ.ГИЛЬМАНОВА </t>
  </si>
  <si>
    <t>F_СамРС00152</t>
  </si>
  <si>
    <t>97.008385</t>
  </si>
  <si>
    <t>"Строительство отпайки ВЛИ-0,4 кВ с шин 0,4 кВ КТП "КЯР-826/40" до границ участка заявителя в СНТ "Буровик" Красноярского района Самарской области (Ремезов А.П.) (под ключ)"</t>
  </si>
  <si>
    <t>F_СамРС00168</t>
  </si>
  <si>
    <t>97.008860</t>
  </si>
  <si>
    <t>"Строительство ВЛИ-0,4 кВ от проектируемой КТП по договору ТП № 1450-004802 от 08.08.2014 г. (для заявителя Гильмановой Н.Х.) до границ участка заявителя в дер.Висловка Красноярского района Самарской области (Денисов В.В.) (под ключ)"
Денисов Виталий Викторович, № 1550-001667 от 05.03.2015, 15 кВт</t>
  </si>
  <si>
    <t>F_СамРС00169</t>
  </si>
  <si>
    <t>Объекты технологического присоединения мощностью до 15 кВт. НС</t>
  </si>
  <si>
    <t>G_СамРС00238</t>
  </si>
  <si>
    <t>Объекты технологического присоединения мощностью до 150 кВт. НС</t>
  </si>
  <si>
    <t>G_СамРС00247</t>
  </si>
  <si>
    <t>97.004674</t>
  </si>
  <si>
    <t>ПС 110 кВ "Т.Колок". Реконструкция с заменой силового трансформатора 1х40 на 1х63 МВА, замена выключателей 110 кВ на элегазовые, замена ЗРУ 6 кВ.</t>
  </si>
  <si>
    <t>F_СамРС00149</t>
  </si>
  <si>
    <t>97.005578</t>
  </si>
  <si>
    <t>Реконструкция ВЛ-110 кВ Красноглинская-3,4</t>
  </si>
  <si>
    <t>F_СамРС00060</t>
  </si>
  <si>
    <t>Иное (затраты по содержанию ОКСа в меньшем объеме)</t>
  </si>
  <si>
    <t>97.008996</t>
  </si>
  <si>
    <t>Реконструкция ВЛ-110 кВ Язевка-1,2, Бузулукская-1,2. Организация плавки гололёда на грозотросе</t>
  </si>
  <si>
    <t>F_СамРС00067</t>
  </si>
  <si>
    <t>97.004962</t>
  </si>
  <si>
    <t>Реконструкция ВЛ-110 кВ Левобережная-2</t>
  </si>
  <si>
    <t>F_СамРС00069</t>
  </si>
  <si>
    <t>97.008199</t>
  </si>
  <si>
    <t xml:space="preserve">Реконструкция ВЛ-35 кВ «Водино-1» участок опор №№ 14-29. Перевод в кабельную линию 35 кВ. </t>
  </si>
  <si>
    <t>F_СамРС00148</t>
  </si>
  <si>
    <t>97.009449</t>
  </si>
  <si>
    <t>97.009449 - РЕКОНСТРУКЦИЯ ВЛ-10 КВ Ф-9 ПС 110/10 КВ "КРАСНАЯ САМАРКА" С УСТАНОВКОЙ КТПК 10/0,4 КВ И РЕКОНСТРУКЦИЕЙ ВЛ-0,4 КВ Ф-1 ОТ КТП КС 912/160 КВА В П. МИХАЙЛОВСКИЙ, КИНЕЛЬСКОГО РАЙОНА.</t>
  </si>
  <si>
    <t>F_СамРС00098</t>
  </si>
  <si>
    <t>Иное (затраты по содержанию ОКСа в большем объеме, выполнение ПИР хозспособом)</t>
  </si>
  <si>
    <t>Толевая</t>
  </si>
  <si>
    <t>ПС Толевая - замена защит восьми ВЛ- 110, ДЗШ.</t>
  </si>
  <si>
    <t>F_СамРС00119</t>
  </si>
  <si>
    <t>97.008246</t>
  </si>
  <si>
    <t>Реконструкция ПС 110/10 Засамарская с заменой трансформатора С1Т на трансформатор 40 МВА</t>
  </si>
  <si>
    <t>F_СамРС00096</t>
  </si>
  <si>
    <t>Иное (непоставка оборудования заказчика)</t>
  </si>
  <si>
    <t>97.008239</t>
  </si>
  <si>
    <t>Реконструкция ПС 35/6кВ «Троицкая» (замена трансформатора на 1*10 МВА, установка трансформатора 1*10 МВА, ОРУ-35 кВ, КРУН-6 кВ, ТСН-1, ТН-6-1сш)</t>
  </si>
  <si>
    <t>F_СамРС00097</t>
  </si>
  <si>
    <t>97.005602-СПО, 97.005647-ЧПО</t>
  </si>
  <si>
    <t>Организация системы телемеханики ПС 4-ой очереди с установкой датчиков телеизмерений на объектах филиала ПАО "МРСК Волги"- "Самарские распределительные сети"</t>
  </si>
  <si>
    <t>F_СамРС00139</t>
  </si>
  <si>
    <t>нет</t>
  </si>
  <si>
    <t>F_СамРС00138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</si>
  <si>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</si>
  <si>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…</t>
    </r>
    <r>
      <rPr>
        <b/>
        <vertAlign val="superscript"/>
        <sz val="14"/>
        <color theme="1"/>
        <rFont val="Times New Roman"/>
        <family val="1"/>
        <charset val="204"/>
      </rPr>
      <t>1)</t>
    </r>
  </si>
  <si>
    <t>Отчет за 2 квартал 2016 года</t>
  </si>
  <si>
    <t xml:space="preserve">    филиал ПАО "МРСК Волги" - "Саратовские РС"</t>
  </si>
  <si>
    <t>на период: 1 полугодие 2016 г.</t>
  </si>
  <si>
    <t>период реализации инвестиционной программы</t>
  </si>
  <si>
    <t xml:space="preserve">Фактический объем освоения капитальных вложений на  01.01.2016, млн рублей 
(без НДС) </t>
  </si>
  <si>
    <t xml:space="preserve">Остаток освоения капитальных вложений 
на  01.01.2016,  
млн рублей 
(без НДС) </t>
  </si>
  <si>
    <t>из расчета</t>
  </si>
  <si>
    <t>Саратовская область</t>
  </si>
  <si>
    <t>1.1.1.3.3</t>
  </si>
  <si>
    <t>Реконструкция  ВЛ-6 кВ ф.607, ф.608 от ПС 35/6 кВ «Тепличная» с заменой двух ячеек на ПС 35/6 кВ «Тепличная»» (договор ТП № 1391-002169 от 31.10.2013г. СНСТ «Кустовой совет №3»)</t>
  </si>
  <si>
    <t>F_СарРС00283</t>
  </si>
  <si>
    <t>По факту отнесения прочих затрат</t>
  </si>
  <si>
    <t>1.1.1.3.7</t>
  </si>
  <si>
    <t>«Реконструкция ВЛ-6 кВ ф.615 от РП 6 кВ «Мечта» в Саратовском районе (договор ТП № 1591-000502 от  23.03.2015г. Хош А.М.)»</t>
  </si>
  <si>
    <t>F_СарРС00289</t>
  </si>
  <si>
    <t>1.1.1.3.10</t>
  </si>
  <si>
    <t>Реконструкция ВЛ-6 кВ ф.5 от ПС 35/10/6 кВ «Михайловка» с заменой КТП №132 в Саратовском районе (договор ТП № 1591-000496 от  20.03.2015г. ООО «Агротекс»)</t>
  </si>
  <si>
    <t>F_СарРС00291</t>
  </si>
  <si>
    <t>1.1.1.3.4</t>
  </si>
  <si>
    <t>Реконструкция ВЛ-110 кВ Большевик 1, 2 (замена анкерной опоры №39 для строительства отпайки на вновь сооруженное ГПП 110/6 кВ)(по договору ТП)</t>
  </si>
  <si>
    <t>F_СарРС00284</t>
  </si>
  <si>
    <t>1.1.1.3.2</t>
  </si>
  <si>
    <t>Реконструкция ПС 110/10 кВ "Ленинская" с заменой выключателей 10кВ ячейках № 1002,1009,1018; КЛ-10 кВ "Ленинская- РП Фидерный пункт" №1,2; РП 10кВ "Фидерный пункт" (договор ТП №120896 от 11.07.2012г. с ЗАО "Жировой комбинат")</t>
  </si>
  <si>
    <t>F_СарРС00281</t>
  </si>
  <si>
    <t/>
  </si>
  <si>
    <t>1.1.1.3.1</t>
  </si>
  <si>
    <t>Реконструкция 110/35/10кВ Татищево (Замена Т3, Т4, 2х25МВА, ОРУ-110,35,10кВ) (договор ТП №1391-000883 от 26.04.2013г. с ФКП РУЗКС  МО РФ)</t>
  </si>
  <si>
    <t>F_СарРС00282</t>
  </si>
  <si>
    <t>1.1.1.3.5</t>
  </si>
  <si>
    <t>Реконструкция вводной ячейки 10кВ Т-2 ПС 110/10кВ «Мокроус» с заменой масляного выключателя на вакуумный</t>
  </si>
  <si>
    <t>F_СарРС00285</t>
  </si>
  <si>
    <t>1.1.1.3.6</t>
  </si>
  <si>
    <t>Реконструкция ячеек 10 кВ № 13,23 на 1,2 с.ш. ПС 110/10 кВ "Химическая"</t>
  </si>
  <si>
    <t>F_СарРС00286</t>
  </si>
  <si>
    <t>Досрочное исполнение подрядчиком своих обязательств</t>
  </si>
  <si>
    <t>1.1.1.3.8</t>
  </si>
  <si>
    <t>Реконструкция ВЛ-110 кВ «Пушкино-Ровное» (договор ТП № 1591-001192 от 20.08.2015г. ООО «ЛукБелОйл»)</t>
  </si>
  <si>
    <t>G_СарРС00598</t>
  </si>
  <si>
    <t>1.1.1.3.9</t>
  </si>
  <si>
    <t>Реконструкция ПС 35/10/6 «Михайловка» с установкой дополнительной ячейки (Договор № 1491-001537 от 11.09.2014г. ООО «МГ-Групп»)</t>
  </si>
  <si>
    <t>F_СарРС00290</t>
  </si>
  <si>
    <t>1.1.1.3.11</t>
  </si>
  <si>
    <t>Реконструкция КТП 10/0,4 кВ № 383 с подвеской ВЛИ-0,4 кВ по сущ. опорам ВЛ-0,4 кВ Л-2 для электроснабжения сушилки в с. Свердлово Саратовского района (до-говор ТП № 1591-001065 от 21.07.2015г.)</t>
  </si>
  <si>
    <t>G_СарРС00599</t>
  </si>
  <si>
    <t>Исполнение по договору тех. присоединения</t>
  </si>
  <si>
    <t>1.1.1.3.12</t>
  </si>
  <si>
    <t>Реконструкция ячейки 6кВ «Резерв» ПС 110/6кВ «Южная-3</t>
  </si>
  <si>
    <t>G_СарРС00600</t>
  </si>
  <si>
    <t>1.1.2.1.2</t>
  </si>
  <si>
    <t>Реконструкция ВЛ-35 кВ "Латухино I-Тарханы" (замена ж/б опоры на металлическую) (договор ТП № 1591-001019 от 07.07.2015 ООО "Саратовский птицекомбинат "Курников")</t>
  </si>
  <si>
    <t>F_СарРС00288</t>
  </si>
  <si>
    <t>Досрочное выполнение работ подрядчиком</t>
  </si>
  <si>
    <t>1.1.2.1.1</t>
  </si>
  <si>
    <t>Реконструкция  ПС 110/6кВ «Гуселка», монтаж  и  наладка  вакуумных  выключателей и устройств  РЗА  в  двух  резервных  ячейках  6кВ на 1с.ш. и  2с.ш. (договор ТП №1591-000654 от 17.04.2015г.)</t>
  </si>
  <si>
    <t>F_СарРС00287</t>
  </si>
  <si>
    <t>Реконструкция (замена) КТП № 386 ВЛ-6 кВ ф.604 РП "Усть-Курдюм" (договор ТП № 1691-000004 от 11.01.2016 г. ООО "Волжский Прайд")</t>
  </si>
  <si>
    <t>G_СарРС00605</t>
  </si>
  <si>
    <t>Реконструкция ПС 35/10 кВ Чкаловская, замена масляного выключателя  10 кВ В-10 Ф-1023 резерв на вакуумный с модернизацией РЗА</t>
  </si>
  <si>
    <t>G_СарРС00606</t>
  </si>
  <si>
    <t>Строительство ВЛ-6 кВ и разрузочной КТП в с. Еремеевка для эл.снабжения гостиничного комплекса(договор ТП № 1562-001217/777 от 25.12.2015г. Погосян Г.Р.)</t>
  </si>
  <si>
    <t>G_СарРС00607</t>
  </si>
  <si>
    <t>Реконструкция ячеек 10кВ №11,27 на 1,2 с.ш. ПС 110/10/10кВ «Химическая». (Договор ТП № 1591-001743 от 18.12.2015г. Заявитель – Министерство обороны РФ)</t>
  </si>
  <si>
    <t>G_СарРС00608</t>
  </si>
  <si>
    <t>1.2.1.1.1</t>
  </si>
  <si>
    <t>Замена КТП на КТПН по Северо-Восточному ПО (2 этап)</t>
  </si>
  <si>
    <t>F_СарРС00092</t>
  </si>
  <si>
    <t>Непоставка оборудования ДМТОиЛ в запланированные сроки</t>
  </si>
  <si>
    <t>1.2.1.1.16</t>
  </si>
  <si>
    <t xml:space="preserve">ПИР. Реконструкция ПС 110/10 кВ Озинская, замена ТТ-110 и масляного выключателя В-110 Семиглавый Мар типа ММО-110 на  на элегазовый </t>
  </si>
  <si>
    <t>F_СарРС00229</t>
  </si>
  <si>
    <t>1.2.1.1.53</t>
  </si>
  <si>
    <t>ПИР. Реконструкция ПС 35/10кВ "Барнуковка" (Замена ПСН на В-35кВ  вакуумные)</t>
  </si>
  <si>
    <t>F_СарРС00260</t>
  </si>
  <si>
    <t>1.2.1.1.54</t>
  </si>
  <si>
    <t>ПИР. Реконструкция ПС 35/10кВ "Ивановка" (Замена ПСН на В-35кВ  вакуумные)</t>
  </si>
  <si>
    <t>F_СарРС00261</t>
  </si>
  <si>
    <t>1.2.1.1.4</t>
  </si>
  <si>
    <t>Реконструкция ПС 110/6 кВ "Раховская" (Замена Т2 ,  Т-1 на 2х40МВА, ЗРУ-110, ЗРУ-6 кВ, ОПУ, ДГР,  ТДР, здание и ограждение)</t>
  </si>
  <si>
    <t>F_СарРС00217</t>
  </si>
  <si>
    <t>Стоимость оборудования по факту закупки</t>
  </si>
  <si>
    <t>1.2.1.1.5</t>
  </si>
  <si>
    <t>Реконструкция  ПС 110/35кВ "Воскресенская".Замена ПСН-35кВ на вакуумные выключателт 35 кВ (Т-1,Т-2)</t>
  </si>
  <si>
    <t>F_СарРС00218</t>
  </si>
  <si>
    <t>1.2.1.1.28</t>
  </si>
  <si>
    <t>Реконструкция ПС 110/35/6 кВ "Маркс". Замена трансформаторов тока в ячейках 6-10 кВ - 22 ячейки (46 трансформаторов тока)</t>
  </si>
  <si>
    <t>F_СарРС00241</t>
  </si>
  <si>
    <t>Стоимость оборудования по факту закупки и по факту отнесения прочих затрат</t>
  </si>
  <si>
    <t>1.2.1.1.52</t>
  </si>
  <si>
    <t>Реконструкция ПС 110/10 кВ Суховка. Перевод на напряжение 35 кВ. (Замена Т-1, ОРУ-110кВ)</t>
  </si>
  <si>
    <t>F_СарРС00259</t>
  </si>
  <si>
    <t>1.2.1.1.68</t>
  </si>
  <si>
    <t>Реконструкция ПС Путь Ленина (Т1) - замена ПСН-35 кВ на В-35 (монтаж под трансформатор Т-1 маслоприемник, маслоотвод и маслосборник).</t>
  </si>
  <si>
    <t>F_СарРС00274</t>
  </si>
  <si>
    <t>1.2.1.1.69</t>
  </si>
  <si>
    <t>Реконструкция ПС-35/10кВ "Колено"  (замена ПСН-35 и МВ-10 на вакуумный выключатель)</t>
  </si>
  <si>
    <t>F_СарРС00275</t>
  </si>
  <si>
    <t>1.2.2.1.22</t>
  </si>
  <si>
    <t>Реконструкция ВЛ-10 кВ ф.1 от ПС 35/10 кВ "Урицкая"</t>
  </si>
  <si>
    <t>F_СарРС00030</t>
  </si>
  <si>
    <t>1.2.2.1.39</t>
  </si>
  <si>
    <t>Реконструкция ВЛ-10 кВ Ф-1003 от ПС Грачев Куст 110/35/10 кВ (39км)</t>
  </si>
  <si>
    <t>F_СарРС00048</t>
  </si>
  <si>
    <t>1.2.2.1.81</t>
  </si>
  <si>
    <t>Реконструкция ВЛ-04 кВ в г. Шиханы</t>
  </si>
  <si>
    <t>G_СарРС00597</t>
  </si>
  <si>
    <t>1.2.2.1.82</t>
  </si>
  <si>
    <t>Реконструкция КЛ-04 кВ в г. Шиханы</t>
  </si>
  <si>
    <t>F_СарРС00091</t>
  </si>
  <si>
    <t>1.2.2.1.129</t>
  </si>
  <si>
    <t>Строительство ВЛ-10кВ  Ивановка-Алексеевка Баз.Карабулакского района тпир</t>
  </si>
  <si>
    <t>F_СарРС00438</t>
  </si>
  <si>
    <t>1.2.2.1.172</t>
  </si>
  <si>
    <t>Реконструкция ВЛ 0,4 кВ р/п Романовка (1 очередь)</t>
  </si>
  <si>
    <t>F_СарРС00351</t>
  </si>
  <si>
    <t>1.2.2.1.85</t>
  </si>
  <si>
    <t>ПИР. Реконструкция ВЛ-110 кВ "Озёрки-Петровск" (участок от опоры №116-222. Замена промежуточных опор на анкерные в количестве 4-х штук)</t>
  </si>
  <si>
    <t>F_СарРС00187</t>
  </si>
  <si>
    <t>1.2.2.1.98</t>
  </si>
  <si>
    <t>ПИР. Реконструкция ВЛ-110 кВ ТЭЦ-2-ТЭЦ-3 1 и 2 цепи оп. №№34-51 (Мостовой переход через р.Волга)</t>
  </si>
  <si>
    <t>F_СарРС00197</t>
  </si>
  <si>
    <t>1.2.2.1.123</t>
  </si>
  <si>
    <t xml:space="preserve">ПИР. Замена кабеля на воздушный переходы  ф-1004 Ртищево-Тяговая переход через ж/д ВЛ-10кВ                                   </t>
  </si>
  <si>
    <t>F_СарРС00303</t>
  </si>
  <si>
    <t>1.2.2.1.196</t>
  </si>
  <si>
    <t>Автоматическое секционирование ВЛ 6кВ (ф.603, ф.604 от ПС Новосоколовогорская, ф.606, ф.607 от ПС Гуселка, ф.602, ф.605, ф.606 от ПС Мост) Дубковского участка Саратовского РЭС Правобережного ПО филиала «Саратовские РС»</t>
  </si>
  <si>
    <t>F_СарРС00414</t>
  </si>
  <si>
    <t>1.2.4.1.2</t>
  </si>
  <si>
    <t>Замена диспетчерского щита в ОДГ ВРЭС</t>
  </si>
  <si>
    <t>F_СарРС00128</t>
  </si>
  <si>
    <t>1.2.4.1.3</t>
  </si>
  <si>
    <t>Реконструкция ВОЛС «Саратовэнерго-ТЭЦ1» с заходом на РДУ</t>
  </si>
  <si>
    <t>F_СарРС00176</t>
  </si>
  <si>
    <t>1.2.4.1.4</t>
  </si>
  <si>
    <t xml:space="preserve">Реконструкция селекторной связи СВПО </t>
  </si>
  <si>
    <t>F_СарРС00180</t>
  </si>
  <si>
    <t>1.2.4.1.16</t>
  </si>
  <si>
    <t>Реконструкция РЗА ПС Сенная 110/35/10 кВ с заменой контрольных кабелей, устройство светодуг.защиты.</t>
  </si>
  <si>
    <t>F_СарРС00379</t>
  </si>
  <si>
    <t>1.2.4.1.10</t>
  </si>
  <si>
    <t>ПИР. Монтаж ДЗ ячеек КРУН на ПС Южная, ПС Липерсталь, ПС Новорепное, ПС Чкаловская, ПС Краснореченская, ПС Дружба.</t>
  </si>
  <si>
    <t>F_СарРС00373</t>
  </si>
  <si>
    <t>1.2.4.2.2</t>
  </si>
  <si>
    <t>Модернизация системы аварийных событий на базе ПТК "Нева"  ПС 110 Газовая</t>
  </si>
  <si>
    <t>F_СарРС00093</t>
  </si>
  <si>
    <t>1.2.4.2.4</t>
  </si>
  <si>
    <t>Модернизация системы СРАС типа "Нева" на ПС-110кВ "П. Умёт".</t>
  </si>
  <si>
    <t>F_СарРС00096</t>
  </si>
  <si>
    <t>1.2.4.2.7</t>
  </si>
  <si>
    <t>Модернизация системы регистрации аварийных событий на базе ПТК "НЕВА" ПС 110 кВ "Маркс"</t>
  </si>
  <si>
    <t>F_СарРС00099</t>
  </si>
  <si>
    <t>1.2.4.2.8</t>
  </si>
  <si>
    <t>Модернизация системы регистрации аварийных событий на базе ПТК "НЕВА" ПС 110 кВ "Бородаевка"</t>
  </si>
  <si>
    <t>F_СарРС00100</t>
  </si>
  <si>
    <t>1.2.4.2.9</t>
  </si>
  <si>
    <t>Модернизация системы регистрации аварийных событий на базе ПТК "Нева" ПС 110 кВ "Лепихинка"</t>
  </si>
  <si>
    <t>F_СарРС00101</t>
  </si>
  <si>
    <t>1.2.4.2.5</t>
  </si>
  <si>
    <t>ПИР. Модернизация системы регистрации аварийных событий на базе ПТК «НЕВА» на ПС 110кВ Сельмаш</t>
  </si>
  <si>
    <t>F_СарРС00097</t>
  </si>
  <si>
    <t>1.2.4.2.12</t>
  </si>
  <si>
    <t>Модернизация  системы сбора и передачи информации ПС 110кВ Станок, ДОК</t>
  </si>
  <si>
    <t>F_СарРС00104</t>
  </si>
  <si>
    <t>1.2.4.2.33</t>
  </si>
  <si>
    <t>Модернизация АСДУ ЦУС Саратовских РС (ПИР. Реконструкция(расширение) ПТК ЦУС)</t>
  </si>
  <si>
    <t>F_СарРС00125</t>
  </si>
  <si>
    <t>1.2.4.2.52</t>
  </si>
  <si>
    <t>Оснащение ПС 110 кВ "Заводская" системой сбора и передачи информации</t>
  </si>
  <si>
    <t>F_СарРС00145</t>
  </si>
  <si>
    <t>1.2.4.2.55</t>
  </si>
  <si>
    <t>Организация  цифровых каналов  связи , модернизация,(оснащение) системы  сбора  и  передачи  информации 3-й очереди: ПС 110кВ ГПЗ, ПС 110кВ Промышленная, ПС 110кВ Раховская, ПС 110кВ  Техническая,  ПС 110кВ  Северо-Восточная</t>
  </si>
  <si>
    <t>F_СарРС00147</t>
  </si>
  <si>
    <t>1.2.4.2.56</t>
  </si>
  <si>
    <t>Организация резервного каналов связи ЦУС с ПС 110кВ: Петровск, Озерки, Гремячка, Газовая, Н. Захаркино (в том числе организация технологической связи)</t>
  </si>
  <si>
    <t>F_СарРС00148</t>
  </si>
  <si>
    <t>1.2.4.2.60</t>
  </si>
  <si>
    <t>Организация (модернизация) каналов связи ПС 110 М. Узень - ПС 110 Новоузенск, ДП Заволжского ПО - ПС 110 Городская. Установка оконечного оборудования. (в том числе организация технологической связи)</t>
  </si>
  <si>
    <t>F_СарРС00152</t>
  </si>
  <si>
    <t>1.2.4.2.64</t>
  </si>
  <si>
    <t>Организация цифровых каналов связи с ПС 110 кВ: Распределительная, П. Умет-2, Вязовка, ПС 500 кВ Курдюм, ПС 220 кВ Аткарск (в том числе организация технологической связи)</t>
  </si>
  <si>
    <t>F_СарРС00156</t>
  </si>
  <si>
    <t>1.2.4.2.70</t>
  </si>
  <si>
    <t>Организация цифровых каналов связи, модернизация (оснащение) системы сбора и передачи информации, организация голосовых диспетчерских каналов с ПС 110 кВ "Анисовка". (в том числе организация технологической связи)</t>
  </si>
  <si>
    <t>F_СарРС00162</t>
  </si>
  <si>
    <t>1.2.4.2.73</t>
  </si>
  <si>
    <t xml:space="preserve">Организация основного и резервного каналов связи ЦУС с ПС 220 кВ Хопер, Ртищево </t>
  </si>
  <si>
    <t>F_СарРС00166</t>
  </si>
  <si>
    <t>1.2.4.2.75</t>
  </si>
  <si>
    <t>Модернизация (замена ) аккумуляторной батереи СН 144 60 В гарантированного питания узла связи</t>
  </si>
  <si>
    <t>F_СарРС00168</t>
  </si>
  <si>
    <t>1.2.4.2.39</t>
  </si>
  <si>
    <t>ПИР. Модернизация АСДУ Северного ПО</t>
  </si>
  <si>
    <t>F_СарРС00132</t>
  </si>
  <si>
    <r>
      <t xml:space="preserve">Инвестиционные проекты, предусмотренные схемой и программой развития </t>
    </r>
    <r>
      <rPr>
        <b/>
        <i/>
        <sz val="11"/>
        <color theme="1"/>
        <rFont val="Times New Roman"/>
        <family val="1"/>
        <charset val="204"/>
      </rPr>
      <t xml:space="preserve">субъекта Российской Федерации, </t>
    </r>
    <r>
      <rPr>
        <b/>
        <sz val="11"/>
        <color theme="1"/>
        <rFont val="Times New Roman"/>
        <family val="1"/>
        <charset val="204"/>
      </rPr>
      <t>всего, в том числе:</t>
    </r>
  </si>
  <si>
    <t>1.3.2.3</t>
  </si>
  <si>
    <t>ПИР. Строительство заходов ВЛ-110 кВ на ПС 110/6 кВ Западная</t>
  </si>
  <si>
    <t>F_СарРС00433</t>
  </si>
  <si>
    <t>1.6.21</t>
  </si>
  <si>
    <t>Приобретение энергетического оборудования ОАО «Саратовнефтегаз» на ПС 110/35/10 кВ «Ровное» (В-35 кВ – 5 шт., регистратор событий «Бреслер» – 1 шт.)</t>
  </si>
  <si>
    <t>F_СарРС00439</t>
  </si>
  <si>
    <t>1.6.22</t>
  </si>
  <si>
    <t>Приобретение энергетического оборудования ОАО «Саратовнефтегаз» на ПС 110/6 кВ «Филипповка» (КРУН-6 кВ – 18 ячеек)</t>
  </si>
  <si>
    <t>F_СарРС00440</t>
  </si>
  <si>
    <t>1.6.1</t>
  </si>
  <si>
    <t>Установка ДЭС с автоматическим запуском на 5-ти подстанциях и ДП Заволжского ПО</t>
  </si>
  <si>
    <t>F_СарРС00412</t>
  </si>
  <si>
    <t>Модернизация транспортных средств Центрального ПО</t>
  </si>
  <si>
    <t>F_СарРС00413-00446</t>
  </si>
  <si>
    <t>Модернизация транспортных средств Правобережное ПО</t>
  </si>
  <si>
    <t>Модернизация транспортных средств Прихоперское ПО</t>
  </si>
  <si>
    <t>Модернизация транспортных средств Заволжское ПО</t>
  </si>
  <si>
    <t>Модернизация транспортных средств Северное ПО</t>
  </si>
  <si>
    <t>Модернизация транспортных средств Северо-Восточное ПО</t>
  </si>
  <si>
    <t>Модернизация транспортных средств Приволжское ПО</t>
  </si>
  <si>
    <t>1.6.3</t>
  </si>
  <si>
    <t>Замена 3-х масляных выключателей В-110 на ПС 110/35/10 кВ Орловгайская на вакуумные(опытная эксплуатация-ПИР не  требуется)</t>
  </si>
  <si>
    <t>F_СарРС00415</t>
  </si>
  <si>
    <t>1.6.4</t>
  </si>
  <si>
    <t>НИОКР и ТР "Разработка методологии и технических средств количественного анализа характерных химических соединений, определяющих степень деградации бумажно-масляной изоляции силовых трансформаторов"</t>
  </si>
  <si>
    <t>F_СарРС00416</t>
  </si>
  <si>
    <t>1.6.5</t>
  </si>
  <si>
    <t>НИОКР "Разработка прибора для индикации горючих газов из газовых реле силовых трансформаторов"</t>
  </si>
  <si>
    <t>F_СарРС00417</t>
  </si>
  <si>
    <t>УлРС00055</t>
  </si>
  <si>
    <t>Иное (затраты ДКС, ОКС филиала)</t>
  </si>
  <si>
    <t>Иное (досрочное выполнение работ подрядчика, затраты ДКС, ОКС филиала)</t>
  </si>
  <si>
    <t>УлРС00053</t>
  </si>
  <si>
    <t>Строительство ВЛ-35 кВ «Водозабор-7», заходов 35 кВ от ВЛ-35 кВ «Водозабор-6» и «Водозабор-2». Монтаж новой ячейки 35 кВ на ПС 35/6 кВ Новый Водозабор</t>
  </si>
  <si>
    <t>Иное (капитализированные проценты)</t>
  </si>
  <si>
    <t>Реконструкция ПС 35/10 кВ "Крупская" с ротацией силовых трансформаторов на ПС 35/10 кВ "Тат. Калмаюр" и "Суходол"</t>
  </si>
  <si>
    <t>Реконструкция яч.35 кВ «Нагорная-Новоспасская тяг.» на ПС «Нагорная»  и  яч.35 кВ «Коптевка-Новоспасская» на ПС "Коптевка"</t>
  </si>
  <si>
    <t>Реконструкция ЗРУ-6 кВ с монтажом новых ячеек на 5 и 6 СШ-6кВ ПС 110/10/6 кВ Центральная</t>
  </si>
  <si>
    <t>Реконструкция яч.№3 ПС «Нагорная» в р.п.Новоспасское х/с (материалы по инвест)</t>
  </si>
  <si>
    <t>Реконструкция ячейки 10кВ №18 на ПС 110/10кВ Выры</t>
  </si>
  <si>
    <t xml:space="preserve">Реконструкция ВКЛ-10кВ №4 ПС «Ключики-тяговая» </t>
  </si>
  <si>
    <t xml:space="preserve">Реконструкция ВЛ-10кВ №3, №4, №7, №9, №14, №18, ПС 110/10 кВ Б. Ключищи </t>
  </si>
  <si>
    <t>Реконструкция ВЛ-10 кВ №12 ПС Луговая с установкой силового трансформатора 2,5 МВА</t>
  </si>
  <si>
    <t>УлРС00072</t>
  </si>
  <si>
    <t>Иное( поставка оборудования перенесена на более позний срок)</t>
  </si>
  <si>
    <t>Реконструкция ВЛ-10 кВ № 2 ПС "Бар.Слобода"</t>
  </si>
  <si>
    <t>УлРС00058</t>
  </si>
  <si>
    <t>Реконструкция ВЛ-10 кВ № 1 ПС "Рязаново"</t>
  </si>
  <si>
    <t>УлРС00059</t>
  </si>
  <si>
    <t xml:space="preserve">Реконструкция ВЛ-0,4кВ с.Ахметлей Николаевского р-на с монтажом 7-и ТП. </t>
  </si>
  <si>
    <t>УлРС00005</t>
  </si>
  <si>
    <t>Иное(заключенный договор не предусматривает этапное выполнение работ)</t>
  </si>
  <si>
    <t>Реконструкция ВЛ-0,4 кВ в с. Ст. Сахча</t>
  </si>
  <si>
    <t>УлРС00009</t>
  </si>
  <si>
    <t>Реконструкция ВЛ-0,4 кВ в р.п. Чердаклы</t>
  </si>
  <si>
    <t>УлРС00062</t>
  </si>
  <si>
    <t>Реконструкция ВЛ-0,4кВ с.Студенец Кузоватовского района от КТП Р7-02/100 кВА № 1, 2, 3</t>
  </si>
  <si>
    <t>УлРС00010</t>
  </si>
  <si>
    <t>Развитие системы учета эл/энергии на розничном рынке электроэнергии на объектах до 1 кВ(модернизация с автоматизацией под ключ)</t>
  </si>
  <si>
    <t>УлРС00011</t>
  </si>
  <si>
    <t>Иное (перераспределение затрат ОКС филиала)</t>
  </si>
  <si>
    <t>Развитие системы учета эл/энергии на розничном рынке электроэнергии на объектах свыше 1 кВ(автоматизация ПС 110-35кВ под ключ)</t>
  </si>
  <si>
    <t>Оснащение  аппаратурой телемеханики и цифровыми датчиками  ТИ  ПС 110 кВ – 5 шт. (ПС Луговая-110, Выры-110, Отрада-110 , Уржумская-110, Игнатовка-110.)</t>
  </si>
  <si>
    <t>УлРС00016</t>
  </si>
  <si>
    <t>Оснащение  цифровыми датчиками  ТИ  ПС 110 кВ – 4 шт. (ПС Восточная-110, Северная-110, Ишеевка-110 , Лесная-110.)</t>
  </si>
  <si>
    <t>УлРС00017</t>
  </si>
  <si>
    <t>Оснащение  цифровыми датчиками  ТИ  ПС 110 кВ М. Городская</t>
  </si>
  <si>
    <t>УлРС00018</t>
  </si>
  <si>
    <t>Иное (капитализированные проценты, затраты ДКС, ОКС филиала)</t>
  </si>
  <si>
    <t>Строительство ВОЛС по ВЛ-110 кВ с установкой оконечного оборудования в на-правлении  от ПС Вешкайма-500  до ПС Вешкайма-110  - 2,6 км</t>
  </si>
  <si>
    <t>УлРС00019</t>
  </si>
  <si>
    <t>Строительство ВОЛС по ВЛ-110 кВ с установкой оконечного оборудования в на-правлении  от ПС Барыш-220  до ПС Редуктор-110 и Барышского РУЭС   - 8,3 км</t>
  </si>
  <si>
    <t>УлРС00021</t>
  </si>
  <si>
    <t>ПИР на строительство ВОЛС по ВЛ-110кВ от ТЭЦ-2 до ПС110/35/10кВ "Чердаклы"  - 19,7км., по отпайке ВЛ-110кВ  на  ПС110/10кВ "Мирная" с установкой оконечного борудования - 10км.</t>
  </si>
  <si>
    <t>УлРС00022</t>
  </si>
  <si>
    <t>Строительство ВОЛС по ВЛ-110кВ от ПС 110кВ Майна до ПС 110кВ Языково с установкой оконечного оборудования - 32,2км.</t>
  </si>
  <si>
    <t>УлРС00023</t>
  </si>
  <si>
    <t>Строительство ВОЛС по ВЛ-110кВ с установкой оконечного оборудованияв направлении от ПС 110кВ "Мелекесс город" до ПС 110кВ "Мулловка", ПС 110кВ "Озерки" и ПС 110кВ Чердаклы" - 54,3 км</t>
  </si>
  <si>
    <t>УлРС00025</t>
  </si>
  <si>
    <t xml:space="preserve">Строительство каналов цифровой ВЧ связи по ВЛ-110 кВ от ПС Барыш 220  до ПС110 ПОШ . </t>
  </si>
  <si>
    <t>УлРС00030</t>
  </si>
  <si>
    <t xml:space="preserve">Оснащение ПС 110 Тагай аппаратурой телемеханики, цифровыми датчиками  ТИ   и  каналом цифровой ВЧ связи по ВЛ-110 кВ до  ПС 110 Тепличная. </t>
  </si>
  <si>
    <t>УлРС00031</t>
  </si>
  <si>
    <t xml:space="preserve">Строительство   канала цифровой ВЧ связи по ВЛ-110 кВ  от ПС110 Игнатовка до  ПС 110 Тимошкино. </t>
  </si>
  <si>
    <t>УлРС00032</t>
  </si>
  <si>
    <t xml:space="preserve">Строительство каналов цифровой ВЧ связи по ВЛ-110 кВ от ПС Барыш 220  до ПС110 Б.Сызган. </t>
  </si>
  <si>
    <t>УлРС00033</t>
  </si>
  <si>
    <t>Строительство  каналов цифровой ВЧ связи  по ВЛ-110 кВ  от  ПС  Тепличная-110 до ПС  Отрада-110, от  ПС  Тепличная-110 до ПС  Уржумская-110, от  ПС  Южная-110 до ПС  Б. Ключищи-110.</t>
  </si>
  <si>
    <t>УлРС00035</t>
  </si>
  <si>
    <t>Строительство  каналов цифровой ВЧ связи  по ВЛ-110 кВ:  от   ПС Вешкайма-110  до ПС  Чуфарово -110,  от ПС  Чуфарово -110  до  ПС Майна -110, от ПС Майна-110  до ПС Игнатовка-110, от ПС Барыш-220  до ПС Тимошкино-110.</t>
  </si>
  <si>
    <t>УлРС00036</t>
  </si>
  <si>
    <t>Модернизация АСДУ  Барышского ПО- Барышский РЭС - 1 этап</t>
  </si>
  <si>
    <t>УлРС00040</t>
  </si>
  <si>
    <t xml:space="preserve">Модернизация АСДУ Южного ПО - Новоспасский РЭС - 1 этап </t>
  </si>
  <si>
    <t>УлРС00041</t>
  </si>
  <si>
    <t xml:space="preserve">Модернизация АСДУ  Ульяновских РС - 1 этап </t>
  </si>
  <si>
    <t>УлРС00042</t>
  </si>
  <si>
    <t>Реконструкция РПБ -2 УРС</t>
  </si>
  <si>
    <t>УлРС00070</t>
  </si>
  <si>
    <t>досрочная поставка ОНМ (увеличение согласно письму №27 от 15.01.2016)</t>
  </si>
  <si>
    <t>Модернизация автотранспортных средств</t>
  </si>
  <si>
    <t>Реконструкцию ПС 110/10кВ Восточная</t>
  </si>
  <si>
    <t>Реконструкция ВЛ-110кВ Инза-Должниково, Редуктор-Должниково. (Заход на ПС 110кВ Должниково) Замена провода АС-95 на АС-185.</t>
  </si>
  <si>
    <t>УлРС00002</t>
  </si>
  <si>
    <t>ПС-110 кВ «Языково» Реконструкция ОРУ-110кВ Монтаж СВ-110кВ. Замена ТТ-110 на ТТ-110 600/5.</t>
  </si>
  <si>
    <t>УлРС00051</t>
  </si>
  <si>
    <t>Иное (досрочное выполнение работ подрядчиком, капитализированные проценты, затраты ДКС, ОКС филиала)</t>
  </si>
  <si>
    <t>Самарская область</t>
  </si>
  <si>
    <t>Ульяновская область</t>
  </si>
  <si>
    <t>Технологическое присоединение  (до 15 кВт)</t>
  </si>
  <si>
    <t>Технологическое присоединение (от15 до 150 кВт)</t>
  </si>
  <si>
    <t>Г</t>
  </si>
  <si>
    <t>Год раскрытия информации: 2018 год</t>
  </si>
  <si>
    <t>ООО "Краснодар Водоканал"</t>
  </si>
  <si>
    <r>
      <rPr>
        <b/>
        <sz val="14"/>
        <rFont val="Times New Roman"/>
        <family val="1"/>
        <charset val="204"/>
      </rPr>
      <t>на период</t>
    </r>
    <r>
      <rPr>
        <b/>
        <u/>
        <sz val="14"/>
        <rFont val="Times New Roman"/>
        <family val="1"/>
        <charset val="204"/>
      </rPr>
      <t xml:space="preserve"> 2018-2024 гг  </t>
    </r>
  </si>
  <si>
    <t>Замена ТП в составе ТМ 2х400 кВа на КТП 2х400 кВа (КНС Гидрострой, ТП-460п)</t>
  </si>
  <si>
    <t>H_KVK1</t>
  </si>
  <si>
    <t>Краснодарский край</t>
  </si>
  <si>
    <t>Фактический объем освоения капитальных вложений на 01.01.2018 г. в прогнозных ценах соответствующих лет, млн. рублей (без НДС)</t>
  </si>
  <si>
    <t xml:space="preserve">Остаток освоения капитальных вложений 
на  01.01.2018г.,  
млн рублей 
(без  НДС) </t>
  </si>
  <si>
    <t>Отчет за 3 квартал 2018 года</t>
  </si>
  <si>
    <t>Факт</t>
  </si>
  <si>
    <t>Освоение капитальных вложений 2018 года, млн. рублей (без НДС)</t>
  </si>
  <si>
    <t>Отклонение от плана освоения по итогам отчетного периода</t>
  </si>
  <si>
    <t>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</si>
</sst>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  <numFmt numFmtId="170" formatCode="_-* #,##0.000_р_._-;\-* #,##0.000_р_._-;_-* &quot;-&quot;???_р_._-;_-@_-"/>
    <numFmt numFmtId="171" formatCode="0.0%"/>
    <numFmt numFmtId="172" formatCode="@\ *."/>
    <numFmt numFmtId="173" formatCode="000000"/>
    <numFmt numFmtId="174" formatCode="0.0_)"/>
    <numFmt numFmtId="175" formatCode="0000"/>
    <numFmt numFmtId="176" formatCode="_-* #,##0_-;\-* #,##0_-;_-* &quot;-&quot;_-;_-@_-"/>
    <numFmt numFmtId="177" formatCode="_(* #,##0.00_);_(* \(#,##0.00\);_(* &quot;-&quot;??_);_(@_)"/>
    <numFmt numFmtId="178" formatCode="&quot;$&quot;#,##0_);[Red]\(&quot;$&quot;#,##0\)"/>
    <numFmt numFmtId="179" formatCode="_-* #,##0.00&quot;$&quot;_-;\-* #,##0.00&quot;$&quot;_-;_-* &quot;-&quot;??&quot;$&quot;_-;_-@_-"/>
    <numFmt numFmtId="180" formatCode="dd\.mm\.yyyy&quot;г.&quot;"/>
    <numFmt numFmtId="181" formatCode="General_)"/>
    <numFmt numFmtId="182" formatCode="_-* #,##0.00[$€-1]_-;\-* #,##0.00[$€-1]_-;_-* &quot;-&quot;??[$€-1]_-"/>
    <numFmt numFmtId="183" formatCode="#,##0_);\(#,##0\);&quot;- &quot;;&quot;  &quot;@"/>
    <numFmt numFmtId="184" formatCode="#,##0__\ \ \ \ "/>
    <numFmt numFmtId="185" formatCode="_-* #,##0_d_._-;\-* #,##0_d_._-;_-* &quot;-&quot;_d_._-;_-@_-"/>
    <numFmt numFmtId="186" formatCode="_-* #,##0.00_d_._-;\-* #,##0.00_d_._-;_-* &quot;-&quot;??_d_._-;_-@_-"/>
    <numFmt numFmtId="187" formatCode="_-* #,##0\ _d_._-;\-* #,##0\ _d_._-;_-* &quot;-&quot;\ _d_._-;_-@_-"/>
    <numFmt numFmtId="188" formatCode="_-* #,##0.00\ _d_._-;\-* #,##0.00\ _d_._-;_-* &quot;-&quot;??\ _d_._-;_-@_-"/>
    <numFmt numFmtId="189" formatCode="#,##0______;;&quot;------------      &quot;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2" formatCode="&quot;$&quot;#,##0.00_);[Red]\(&quot;$&quot;#,##0.00\)"/>
    <numFmt numFmtId="193" formatCode="yyyy"/>
    <numFmt numFmtId="194" formatCode="yyyy\ &quot;год&quot;"/>
    <numFmt numFmtId="195" formatCode="#,##0_);[Red]\(#,##0\)"/>
    <numFmt numFmtId="196" formatCode="_-* #,##0\ _р_._-;\-* #,##0\ _р_._-;_-* &quot;-&quot;\ _р_._-;_-@_-"/>
    <numFmt numFmtId="197" formatCode="_-* #,##0.000\ _₽_-;\-* #,##0.000\ _₽_-;_-* &quot;-&quot;???\ _₽_-;_-@_-"/>
    <numFmt numFmtId="198" formatCode="_-* #,##0.000_р_._-;\-* #,##0.000_р_._-;_-* &quot;-&quot;??_р_._-;_-@_-"/>
    <numFmt numFmtId="199" formatCode="_-* #,##0.00000_р_._-;\-* #,##0.00000_р_._-;_-* &quot;-&quot;??_р_._-;_-@_-"/>
    <numFmt numFmtId="201" formatCode="#,##0.00,"/>
    <numFmt numFmtId="202" formatCode="#,##0.000"/>
    <numFmt numFmtId="203" formatCode="#,##0.000_ ;\-#,##0.000\ "/>
  </numFmts>
  <fonts count="11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0"/>
      <name val="Courier New"/>
      <family val="3"/>
      <charset val="204"/>
    </font>
    <font>
      <sz val="10"/>
      <color indexed="2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i/>
      <sz val="10"/>
      <name val="Arial"/>
      <family val="2"/>
      <charset val="204"/>
    </font>
    <font>
      <sz val="10"/>
      <name val="Times New Roman CE"/>
    </font>
    <font>
      <sz val="12"/>
      <name val="Tms Rmn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10"/>
      <color indexed="12"/>
      <name val="Arial"/>
      <family val="2"/>
    </font>
    <font>
      <b/>
      <sz val="10"/>
      <name val="Baltica"/>
      <charset val="204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  <charset val="204"/>
    </font>
    <font>
      <i/>
      <sz val="10"/>
      <name val="PragmaticaC"/>
      <charset val="204"/>
    </font>
    <font>
      <sz val="8"/>
      <name val="Arial Cyr"/>
      <charset val="204"/>
    </font>
    <font>
      <sz val="14"/>
      <name val="NewtonC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sz val="8"/>
      <name val="Helv"/>
    </font>
    <font>
      <i/>
      <sz val="12"/>
      <name val="Tms Rmn"/>
      <charset val="204"/>
    </font>
    <font>
      <sz val="10"/>
      <name val="Courier"/>
      <family val="1"/>
      <charset val="204"/>
    </font>
    <font>
      <b/>
      <sz val="9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8"/>
      <name val="Arial"/>
      <family val="2"/>
      <charset val="204"/>
    </font>
    <font>
      <sz val="9"/>
      <name val="Arial Cyr"/>
    </font>
    <font>
      <sz val="9"/>
      <name val="Tahoma"/>
      <family val="2"/>
      <charset val="204"/>
    </font>
    <font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48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9" fillId="0" borderId="0"/>
    <xf numFmtId="0" fontId="29" fillId="0" borderId="0"/>
    <xf numFmtId="0" fontId="7" fillId="0" borderId="0"/>
    <xf numFmtId="0" fontId="32" fillId="0" borderId="0"/>
    <xf numFmtId="0" fontId="32" fillId="0" borderId="0"/>
    <xf numFmtId="165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6" fillId="0" borderId="0"/>
    <xf numFmtId="0" fontId="5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9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0" fillId="0" borderId="0"/>
    <xf numFmtId="9" fontId="52" fillId="0" borderId="0" applyFont="0" applyFill="0" applyBorder="0" applyAlignment="0" applyProtection="0"/>
    <xf numFmtId="165" fontId="53" fillId="0" borderId="0" applyFont="0" applyFill="0" applyBorder="0" applyAlignment="0" applyProtection="0"/>
    <xf numFmtId="0" fontId="2" fillId="0" borderId="0"/>
    <xf numFmtId="0" fontId="40" fillId="0" borderId="0"/>
    <xf numFmtId="0" fontId="60" fillId="0" borderId="0"/>
    <xf numFmtId="0" fontId="32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4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27" fillId="0" borderId="0"/>
    <xf numFmtId="0" fontId="61" fillId="0" borderId="0"/>
    <xf numFmtId="0" fontId="60" fillId="0" borderId="0"/>
    <xf numFmtId="0" fontId="6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62" fillId="0" borderId="25">
      <protection locked="0"/>
    </xf>
    <xf numFmtId="0" fontId="62" fillId="0" borderId="25">
      <protection locked="0"/>
    </xf>
    <xf numFmtId="172" fontId="45" fillId="0" borderId="0">
      <alignment horizontal="center"/>
    </xf>
    <xf numFmtId="0" fontId="64" fillId="3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173" fontId="65" fillId="0" borderId="0" applyFont="0" applyFill="0" applyBorder="0">
      <alignment horizontal="center"/>
    </xf>
    <xf numFmtId="0" fontId="66" fillId="0" borderId="0">
      <alignment horizontal="right"/>
    </xf>
    <xf numFmtId="174" fontId="67" fillId="0" borderId="0">
      <alignment horizontal="left"/>
    </xf>
    <xf numFmtId="175" fontId="32" fillId="0" borderId="26" applyFont="0" applyFill="0" applyBorder="0" applyProtection="0">
      <alignment horizontal="center"/>
      <protection locked="0"/>
    </xf>
    <xf numFmtId="176" fontId="32" fillId="0" borderId="0" applyFont="0" applyFill="0" applyBorder="0" applyAlignment="0" applyProtection="0"/>
    <xf numFmtId="177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3" fontId="68" fillId="0" borderId="0" applyFont="0" applyFill="0" applyBorder="0" applyAlignment="0" applyProtection="0"/>
    <xf numFmtId="178" fontId="64" fillId="0" borderId="0" applyFont="0" applyFill="0" applyBorder="0" applyAlignment="0" applyProtection="0"/>
    <xf numFmtId="37" fontId="69" fillId="0" borderId="27" applyFont="0" applyFill="0" applyBorder="0"/>
    <xf numFmtId="37" fontId="70" fillId="0" borderId="27" applyFont="0" applyFill="0" applyBorder="0">
      <protection locked="0"/>
    </xf>
    <xf numFmtId="37" fontId="71" fillId="31" borderId="10" applyFill="0" applyBorder="0" applyProtection="0"/>
    <xf numFmtId="37" fontId="71" fillId="31" borderId="10" applyFill="0" applyBorder="0" applyProtection="0"/>
    <xf numFmtId="37" fontId="71" fillId="31" borderId="10" applyFill="0" applyBorder="0" applyProtection="0"/>
    <xf numFmtId="37" fontId="71" fillId="31" borderId="10" applyFill="0" applyBorder="0" applyProtection="0"/>
    <xf numFmtId="37" fontId="70" fillId="0" borderId="27" applyFill="0" applyBorder="0">
      <protection locked="0"/>
    </xf>
    <xf numFmtId="179" fontId="32" fillId="0" borderId="0" applyFont="0" applyFill="0" applyBorder="0" applyAlignment="0" applyProtection="0"/>
    <xf numFmtId="0" fontId="68" fillId="0" borderId="0" applyFont="0" applyFill="0" applyBorder="0" applyAlignment="0" applyProtection="0"/>
    <xf numFmtId="15" fontId="72" fillId="0" borderId="14" applyFont="0" applyFill="0" applyBorder="0" applyAlignment="0">
      <alignment horizontal="centerContinuous"/>
    </xf>
    <xf numFmtId="180" fontId="72" fillId="0" borderId="14" applyFont="0" applyFill="0" applyBorder="0" applyAlignment="0">
      <alignment horizontal="centerContinuous"/>
    </xf>
    <xf numFmtId="181" fontId="73" fillId="0" borderId="0">
      <alignment horizontal="center"/>
    </xf>
    <xf numFmtId="38" fontId="6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5" fillId="0" borderId="0" applyNumberFormat="0" applyFill="0" applyBorder="0" applyAlignment="0" applyProtection="0"/>
    <xf numFmtId="182" fontId="27" fillId="0" borderId="0" applyFont="0" applyFill="0" applyBorder="0" applyAlignment="0" applyProtection="0"/>
    <xf numFmtId="177" fontId="76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183" fontId="78" fillId="0" borderId="0" applyNumberFormat="0" applyFill="0" applyBorder="0" applyAlignment="0" applyProtection="0"/>
    <xf numFmtId="0" fontId="79" fillId="32" borderId="28"/>
    <xf numFmtId="38" fontId="80" fillId="31" borderId="0" applyNumberFormat="0" applyBorder="0" applyAlignment="0" applyProtection="0"/>
    <xf numFmtId="0" fontId="81" fillId="0" borderId="29" applyNumberFormat="0" applyAlignment="0" applyProtection="0">
      <alignment horizontal="left" vertical="center"/>
    </xf>
    <xf numFmtId="0" fontId="81" fillId="0" borderId="24">
      <alignment horizontal="left" vertical="center"/>
    </xf>
    <xf numFmtId="0" fontId="81" fillId="0" borderId="24">
      <alignment horizontal="left" vertical="center"/>
    </xf>
    <xf numFmtId="0" fontId="82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7" fillId="0" borderId="0"/>
    <xf numFmtId="10" fontId="80" fillId="33" borderId="10" applyNumberFormat="0" applyBorder="0" applyAlignment="0" applyProtection="0"/>
    <xf numFmtId="10" fontId="80" fillId="33" borderId="10" applyNumberFormat="0" applyBorder="0" applyAlignment="0" applyProtection="0"/>
    <xf numFmtId="184" fontId="83" fillId="0" borderId="10">
      <alignment horizontal="right"/>
      <protection locked="0"/>
    </xf>
    <xf numFmtId="184" fontId="83" fillId="0" borderId="10">
      <alignment horizontal="right"/>
      <protection locked="0"/>
    </xf>
    <xf numFmtId="184" fontId="83" fillId="0" borderId="10">
      <alignment horizontal="right"/>
      <protection locked="0"/>
    </xf>
    <xf numFmtId="184" fontId="83" fillId="0" borderId="10">
      <alignment horizontal="right"/>
      <protection locked="0"/>
    </xf>
    <xf numFmtId="0" fontId="64" fillId="0" borderId="30"/>
    <xf numFmtId="0" fontId="32" fillId="0" borderId="0"/>
    <xf numFmtId="0" fontId="39" fillId="0" borderId="0"/>
    <xf numFmtId="0" fontId="32" fillId="0" borderId="0"/>
    <xf numFmtId="0" fontId="32" fillId="0" borderId="0"/>
    <xf numFmtId="0" fontId="27" fillId="0" borderId="0"/>
    <xf numFmtId="0" fontId="84" fillId="0" borderId="0"/>
    <xf numFmtId="0" fontId="10" fillId="0" borderId="0"/>
    <xf numFmtId="0" fontId="85" fillId="0" borderId="0">
      <alignment horizontal="right"/>
    </xf>
    <xf numFmtId="0" fontId="32" fillId="0" borderId="0"/>
    <xf numFmtId="0" fontId="66" fillId="0" borderId="0"/>
    <xf numFmtId="0" fontId="86" fillId="0" borderId="0"/>
    <xf numFmtId="0" fontId="87" fillId="0" borderId="0"/>
    <xf numFmtId="0" fontId="60" fillId="0" borderId="0"/>
    <xf numFmtId="185" fontId="27" fillId="0" borderId="0" applyFont="0" applyFill="0" applyBorder="0" applyAlignment="0" applyProtection="0"/>
    <xf numFmtId="186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6" fontId="27" fillId="0" borderId="0" applyFont="0" applyFill="0" applyBorder="0" applyAlignment="0" applyProtection="0"/>
    <xf numFmtId="187" fontId="88" fillId="0" borderId="0" applyFont="0" applyFill="0" applyBorder="0" applyAlignment="0" applyProtection="0"/>
    <xf numFmtId="188" fontId="88" fillId="0" borderId="0" applyFont="0" applyFill="0" applyBorder="0" applyAlignment="0" applyProtection="0"/>
    <xf numFmtId="10" fontId="32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9" fillId="0" borderId="0">
      <protection locked="0"/>
    </xf>
    <xf numFmtId="0" fontId="89" fillId="0" borderId="0" applyNumberFormat="0">
      <alignment horizontal="left"/>
    </xf>
    <xf numFmtId="189" fontId="90" fillId="0" borderId="31" applyBorder="0">
      <alignment horizontal="right"/>
      <protection locked="0"/>
    </xf>
    <xf numFmtId="0" fontId="66" fillId="0" borderId="0" applyNumberFormat="0" applyFill="0" applyBorder="0" applyAlignment="0" applyProtection="0">
      <alignment horizontal="center"/>
    </xf>
    <xf numFmtId="0" fontId="40" fillId="0" borderId="0"/>
    <xf numFmtId="0" fontId="91" fillId="0" borderId="0"/>
    <xf numFmtId="49" fontId="79" fillId="34" borderId="32">
      <alignment horizontal="left"/>
    </xf>
    <xf numFmtId="0" fontId="91" fillId="0" borderId="0"/>
    <xf numFmtId="190" fontId="32" fillId="0" borderId="0" applyFont="0" applyFill="0" applyBorder="0" applyAlignment="0" applyProtection="0"/>
    <xf numFmtId="191" fontId="32" fillId="0" borderId="0" applyFont="0" applyFill="0" applyBorder="0" applyAlignment="0" applyProtection="0"/>
    <xf numFmtId="178" fontId="64" fillId="0" borderId="0" applyFont="0" applyFill="0" applyBorder="0" applyAlignment="0" applyProtection="0"/>
    <xf numFmtId="192" fontId="64" fillId="0" borderId="0" applyFont="0" applyFill="0" applyBorder="0" applyAlignment="0" applyProtection="0"/>
    <xf numFmtId="193" fontId="72" fillId="0" borderId="14" applyFont="0" applyFill="0" applyBorder="0" applyAlignment="0">
      <alignment horizontal="centerContinuous"/>
    </xf>
    <xf numFmtId="194" fontId="92" fillId="0" borderId="14" applyFont="0" applyFill="0" applyBorder="0" applyAlignment="0">
      <alignment horizontal="centerContinuous"/>
    </xf>
    <xf numFmtId="0" fontId="45" fillId="0" borderId="10">
      <alignment horizontal="center"/>
    </xf>
    <xf numFmtId="0" fontId="45" fillId="0" borderId="10">
      <alignment horizontal="center"/>
    </xf>
    <xf numFmtId="0" fontId="27" fillId="0" borderId="0">
      <alignment vertical="top"/>
    </xf>
    <xf numFmtId="0" fontId="27" fillId="0" borderId="0">
      <alignment vertical="top"/>
    </xf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181" fontId="61" fillId="0" borderId="33">
      <protection locked="0"/>
    </xf>
    <xf numFmtId="0" fontId="19" fillId="21" borderId="7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45" fillId="0" borderId="10">
      <alignment horizontal="center"/>
    </xf>
    <xf numFmtId="0" fontId="45" fillId="0" borderId="10">
      <alignment horizontal="center"/>
    </xf>
    <xf numFmtId="0" fontId="45" fillId="0" borderId="0">
      <alignment vertical="top"/>
    </xf>
    <xf numFmtId="0" fontId="13" fillId="20" borderId="2" applyNumberFormat="0" applyAlignment="0" applyProtection="0"/>
    <xf numFmtId="0" fontId="13" fillId="20" borderId="2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4" fillId="20" borderId="1" applyNumberFormat="0" applyAlignment="0" applyProtection="0"/>
    <xf numFmtId="0" fontId="14" fillId="20" borderId="1" applyNumberFormat="0" applyAlignment="0" applyProtection="0"/>
    <xf numFmtId="164" fontId="27" fillId="0" borderId="0" applyFont="0" applyFill="0" applyBorder="0" applyAlignment="0" applyProtection="0"/>
    <xf numFmtId="0" fontId="93" fillId="0" borderId="0" applyBorder="0">
      <alignment horizontal="center" vertical="center" wrapText="1"/>
    </xf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94" fillId="0" borderId="34" applyBorder="0">
      <alignment horizontal="center" vertical="center" wrapText="1"/>
    </xf>
    <xf numFmtId="181" fontId="95" fillId="34" borderId="33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45" fillId="0" borderId="0">
      <alignment horizontal="right" vertical="top" wrapText="1"/>
    </xf>
    <xf numFmtId="0" fontId="45" fillId="0" borderId="0"/>
    <xf numFmtId="0" fontId="45" fillId="0" borderId="0"/>
    <xf numFmtId="0" fontId="45" fillId="0" borderId="0"/>
    <xf numFmtId="0" fontId="45" fillId="0" borderId="0"/>
    <xf numFmtId="0" fontId="19" fillId="21" borderId="7" applyNumberFormat="0" applyAlignment="0" applyProtection="0"/>
    <xf numFmtId="0" fontId="19" fillId="21" borderId="7" applyNumberFormat="0" applyAlignment="0" applyProtection="0"/>
    <xf numFmtId="0" fontId="19" fillId="21" borderId="7" applyNumberFormat="0" applyAlignment="0" applyProtection="0"/>
    <xf numFmtId="0" fontId="45" fillId="0" borderId="10">
      <alignment horizontal="center" wrapText="1"/>
    </xf>
    <xf numFmtId="0" fontId="45" fillId="0" borderId="10">
      <alignment horizontal="center" wrapText="1"/>
    </xf>
    <xf numFmtId="0" fontId="27" fillId="0" borderId="0">
      <alignment vertical="top"/>
    </xf>
    <xf numFmtId="0" fontId="27" fillId="0" borderId="0">
      <alignment vertical="top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2" fillId="0" borderId="0"/>
    <xf numFmtId="0" fontId="32" fillId="0" borderId="0"/>
    <xf numFmtId="0" fontId="27" fillId="0" borderId="0"/>
    <xf numFmtId="0" fontId="84" fillId="0" borderId="0"/>
    <xf numFmtId="0" fontId="27" fillId="0" borderId="0"/>
    <xf numFmtId="0" fontId="84" fillId="0" borderId="0"/>
    <xf numFmtId="0" fontId="32" fillId="0" borderId="0"/>
    <xf numFmtId="0" fontId="27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10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10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5" fillId="0" borderId="0"/>
    <xf numFmtId="0" fontId="27" fillId="0" borderId="0"/>
    <xf numFmtId="0" fontId="2" fillId="0" borderId="0"/>
    <xf numFmtId="0" fontId="8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45" fillId="0" borderId="0"/>
    <xf numFmtId="0" fontId="45" fillId="0" borderId="10">
      <alignment horizontal="center" wrapText="1"/>
    </xf>
    <xf numFmtId="0" fontId="45" fillId="0" borderId="10">
      <alignment horizontal="center" wrapText="1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169" fontId="96" fillId="35" borderId="23" applyNumberFormat="0" applyBorder="0" applyAlignment="0">
      <alignment vertical="center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10" fillId="23" borderId="8" applyNumberFormat="0" applyFont="0" applyAlignment="0" applyProtection="0"/>
    <xf numFmtId="0" fontId="10" fillId="23" borderId="8" applyNumberFormat="0" applyFont="0" applyAlignment="0" applyProtection="0"/>
    <xf numFmtId="9" fontId="2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5" fillId="0" borderId="10">
      <alignment horizontal="center"/>
    </xf>
    <xf numFmtId="0" fontId="45" fillId="0" borderId="10">
      <alignment horizontal="center"/>
    </xf>
    <xf numFmtId="0" fontId="45" fillId="0" borderId="10">
      <alignment horizontal="center" wrapText="1"/>
    </xf>
    <xf numFmtId="0" fontId="45" fillId="0" borderId="10">
      <alignment horizontal="center" wrapText="1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97" fillId="0" borderId="0" applyNumberFormat="0" applyFont="0" applyBorder="0" applyAlignment="0">
      <alignment horizontal="center"/>
    </xf>
    <xf numFmtId="0" fontId="40" fillId="0" borderId="0"/>
    <xf numFmtId="0" fontId="60" fillId="0" borderId="0"/>
    <xf numFmtId="0" fontId="6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195" fontId="98" fillId="0" borderId="0">
      <alignment vertical="top"/>
    </xf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7" fillId="0" borderId="0">
      <alignment vertical="justify"/>
    </xf>
    <xf numFmtId="0" fontId="27" fillId="36" borderId="10" applyNumberFormat="0" applyAlignment="0">
      <alignment horizontal="left"/>
    </xf>
    <xf numFmtId="0" fontId="27" fillId="36" borderId="10" applyNumberFormat="0" applyAlignment="0">
      <alignment horizontal="left"/>
    </xf>
    <xf numFmtId="0" fontId="27" fillId="36" borderId="10" applyNumberFormat="0" applyAlignment="0">
      <alignment horizontal="left"/>
    </xf>
    <xf numFmtId="0" fontId="27" fillId="36" borderId="10" applyNumberFormat="0" applyAlignment="0">
      <alignment horizontal="left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>
      <alignment horizontal="center"/>
    </xf>
    <xf numFmtId="196" fontId="27" fillId="0" borderId="0" applyFont="0" applyFill="0" applyBorder="0" applyAlignment="0" applyProtection="0"/>
    <xf numFmtId="3" fontId="99" fillId="0" borderId="17" applyFont="0" applyBorder="0">
      <alignment horizontal="right"/>
      <protection locked="0"/>
    </xf>
    <xf numFmtId="168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100" fillId="32" borderId="0" applyBorder="0">
      <alignment horizontal="right"/>
    </xf>
    <xf numFmtId="0" fontId="45" fillId="0" borderId="0">
      <alignment horizontal="left" vertical="top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62" fillId="0" borderId="0">
      <protection locked="0"/>
    </xf>
    <xf numFmtId="0" fontId="62" fillId="0" borderId="0">
      <protection locked="0"/>
    </xf>
    <xf numFmtId="0" fontId="45" fillId="0" borderId="0"/>
    <xf numFmtId="9" fontId="53" fillId="0" borderId="0" applyFont="0" applyFill="0" applyBorder="0" applyAlignment="0" applyProtection="0"/>
    <xf numFmtId="0" fontId="32" fillId="0" borderId="0"/>
    <xf numFmtId="165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38" fillId="0" borderId="0"/>
  </cellStyleXfs>
  <cellXfs count="528">
    <xf numFmtId="0" fontId="0" fillId="0" borderId="0" xfId="0"/>
    <xf numFmtId="0" fontId="8" fillId="0" borderId="0" xfId="37" applyFont="1"/>
    <xf numFmtId="0" fontId="8" fillId="0" borderId="0" xfId="37" applyFont="1" applyFill="1"/>
    <xf numFmtId="0" fontId="33" fillId="0" borderId="0" xfId="37" applyFont="1" applyAlignment="1">
      <alignment horizontal="right"/>
    </xf>
    <xf numFmtId="0" fontId="8" fillId="0" borderId="10" xfId="37" applyFont="1" applyBorder="1"/>
    <xf numFmtId="0" fontId="33" fillId="0" borderId="0" xfId="37" applyFont="1" applyAlignment="1">
      <alignment horizontal="right" vertical="center"/>
    </xf>
    <xf numFmtId="0" fontId="35" fillId="0" borderId="0" xfId="54" applyFont="1" applyAlignment="1">
      <alignment vertical="center"/>
    </xf>
    <xf numFmtId="0" fontId="37" fillId="0" borderId="0" xfId="0" applyFont="1" applyFill="1" applyAlignment="1"/>
    <xf numFmtId="0" fontId="30" fillId="0" borderId="0" xfId="54" applyFont="1" applyAlignment="1">
      <alignment vertical="center"/>
    </xf>
    <xf numFmtId="0" fontId="34" fillId="0" borderId="0" xfId="54" applyFont="1" applyAlignment="1">
      <alignment vertical="center"/>
    </xf>
    <xf numFmtId="0" fontId="8" fillId="0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41" fillId="0" borderId="10" xfId="54" applyFont="1" applyFill="1" applyBorder="1" applyAlignment="1">
      <alignment horizontal="center" vertical="center" wrapText="1"/>
    </xf>
    <xf numFmtId="49" fontId="30" fillId="0" borderId="10" xfId="54" applyNumberFormat="1" applyFont="1" applyFill="1" applyBorder="1" applyAlignment="1">
      <alignment horizontal="center" vertical="center"/>
    </xf>
    <xf numFmtId="49" fontId="42" fillId="0" borderId="10" xfId="54" applyNumberFormat="1" applyFont="1" applyFill="1" applyBorder="1" applyAlignment="1">
      <alignment horizontal="left" vertical="center" wrapText="1"/>
    </xf>
    <xf numFmtId="49" fontId="30" fillId="27" borderId="10" xfId="54" applyNumberFormat="1" applyFont="1" applyFill="1" applyBorder="1" applyAlignment="1">
      <alignment horizontal="center" vertical="center"/>
    </xf>
    <xf numFmtId="49" fontId="42" fillId="27" borderId="10" xfId="54" applyNumberFormat="1" applyFont="1" applyFill="1" applyBorder="1" applyAlignment="1">
      <alignment horizontal="left" vertical="center" wrapText="1"/>
    </xf>
    <xf numFmtId="0" fontId="8" fillId="0" borderId="0" xfId="37" applyFill="1"/>
    <xf numFmtId="0" fontId="44" fillId="0" borderId="10" xfId="37" applyFont="1" applyFill="1" applyBorder="1" applyAlignment="1">
      <alignment horizontal="center" vertical="center" wrapText="1"/>
    </xf>
    <xf numFmtId="0" fontId="30" fillId="0" borderId="0" xfId="54" applyFont="1" applyAlignment="1">
      <alignment horizontal="center" vertical="center"/>
    </xf>
    <xf numFmtId="0" fontId="8" fillId="0" borderId="10" xfId="37" applyFont="1" applyBorder="1" applyAlignment="1">
      <alignment vertical="center"/>
    </xf>
    <xf numFmtId="0" fontId="45" fillId="0" borderId="10" xfId="37" applyFont="1" applyFill="1" applyBorder="1" applyAlignment="1">
      <alignment horizontal="center" vertical="center" textRotation="90" wrapText="1"/>
    </xf>
    <xf numFmtId="0" fontId="47" fillId="0" borderId="10" xfId="37" applyFont="1" applyFill="1" applyBorder="1" applyAlignment="1">
      <alignment horizontal="center" vertical="center" wrapText="1"/>
    </xf>
    <xf numFmtId="49" fontId="48" fillId="0" borderId="10" xfId="54" applyNumberFormat="1" applyFont="1" applyFill="1" applyBorder="1" applyAlignment="1">
      <alignment horizontal="center" vertical="center"/>
    </xf>
    <xf numFmtId="0" fontId="48" fillId="0" borderId="10" xfId="54" applyFont="1" applyFill="1" applyBorder="1" applyAlignment="1">
      <alignment vertical="center" wrapText="1"/>
    </xf>
    <xf numFmtId="0" fontId="47" fillId="0" borderId="10" xfId="37" applyFont="1" applyFill="1" applyBorder="1" applyAlignment="1">
      <alignment vertical="center" wrapText="1"/>
    </xf>
    <xf numFmtId="49" fontId="49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49" fontId="49" fillId="25" borderId="10" xfId="54" applyNumberFormat="1" applyFont="1" applyFill="1" applyBorder="1" applyAlignment="1">
      <alignment horizontal="center" vertical="center"/>
    </xf>
    <xf numFmtId="0" fontId="48" fillId="25" borderId="10" xfId="54" applyFont="1" applyFill="1" applyBorder="1" applyAlignment="1">
      <alignment vertical="center" wrapText="1"/>
    </xf>
    <xf numFmtId="49" fontId="49" fillId="26" borderId="10" xfId="54" applyNumberFormat="1" applyFont="1" applyFill="1" applyBorder="1" applyAlignment="1">
      <alignment horizontal="center" vertical="center"/>
    </xf>
    <xf numFmtId="0" fontId="48" fillId="26" borderId="10" xfId="54" applyFont="1" applyFill="1" applyBorder="1" applyAlignment="1">
      <alignment vertical="center" wrapText="1"/>
    </xf>
    <xf numFmtId="49" fontId="49" fillId="28" borderId="10" xfId="54" applyNumberFormat="1" applyFont="1" applyFill="1" applyBorder="1" applyAlignment="1">
      <alignment horizontal="center" vertical="center"/>
    </xf>
    <xf numFmtId="0" fontId="48" fillId="28" borderId="10" xfId="54" applyFont="1" applyFill="1" applyBorder="1" applyAlignment="1">
      <alignment vertical="center" wrapText="1"/>
    </xf>
    <xf numFmtId="49" fontId="49" fillId="0" borderId="10" xfId="54" applyNumberFormat="1" applyFont="1" applyFill="1" applyBorder="1" applyAlignment="1">
      <alignment horizontal="center" vertical="center"/>
    </xf>
    <xf numFmtId="0" fontId="48" fillId="0" borderId="10" xfId="54" applyFont="1" applyFill="1" applyBorder="1" applyAlignment="1">
      <alignment horizontal="center" vertical="center" wrapText="1"/>
    </xf>
    <xf numFmtId="49" fontId="51" fillId="28" borderId="10" xfId="54" applyNumberFormat="1" applyFont="1" applyFill="1" applyBorder="1" applyAlignment="1">
      <alignment vertical="center" wrapText="1"/>
    </xf>
    <xf numFmtId="0" fontId="50" fillId="0" borderId="10" xfId="54" applyFont="1" applyFill="1" applyBorder="1" applyAlignment="1">
      <alignment vertical="center" wrapText="1"/>
    </xf>
    <xf numFmtId="0" fontId="48" fillId="0" borderId="12" xfId="54" applyFont="1" applyFill="1" applyBorder="1" applyAlignment="1">
      <alignment horizontal="center" vertical="center" wrapText="1"/>
    </xf>
    <xf numFmtId="0" fontId="48" fillId="0" borderId="12" xfId="54" applyFont="1" applyFill="1" applyBorder="1" applyAlignment="1">
      <alignment vertical="center" wrapText="1"/>
    </xf>
    <xf numFmtId="0" fontId="48" fillId="26" borderId="12" xfId="54" applyFont="1" applyFill="1" applyBorder="1" applyAlignment="1">
      <alignment vertical="center" wrapText="1"/>
    </xf>
    <xf numFmtId="49" fontId="51" fillId="28" borderId="12" xfId="54" applyNumberFormat="1" applyFont="1" applyFill="1" applyBorder="1" applyAlignment="1">
      <alignment vertical="center" wrapText="1"/>
    </xf>
    <xf numFmtId="0" fontId="48" fillId="25" borderId="12" xfId="54" applyFont="1" applyFill="1" applyBorder="1" applyAlignment="1">
      <alignment vertical="center" wrapText="1"/>
    </xf>
    <xf numFmtId="0" fontId="45" fillId="0" borderId="0" xfId="37" applyFont="1" applyAlignment="1">
      <alignment vertical="center"/>
    </xf>
    <xf numFmtId="0" fontId="45" fillId="0" borderId="10" xfId="37" applyFont="1" applyBorder="1" applyAlignment="1">
      <alignment vertical="center"/>
    </xf>
    <xf numFmtId="2" fontId="45" fillId="0" borderId="10" xfId="37" applyNumberFormat="1" applyFont="1" applyBorder="1" applyAlignment="1">
      <alignment horizontal="right" vertical="center"/>
    </xf>
    <xf numFmtId="0" fontId="45" fillId="0" borderId="0" xfId="37" applyFont="1" applyFill="1" applyAlignment="1">
      <alignment vertical="center"/>
    </xf>
    <xf numFmtId="0" fontId="45" fillId="24" borderId="10" xfId="37" applyFont="1" applyFill="1" applyBorder="1" applyAlignment="1">
      <alignment vertical="center"/>
    </xf>
    <xf numFmtId="0" fontId="45" fillId="25" borderId="10" xfId="37" applyFont="1" applyFill="1" applyBorder="1" applyAlignment="1">
      <alignment vertical="center"/>
    </xf>
    <xf numFmtId="0" fontId="45" fillId="26" borderId="10" xfId="37" applyFont="1" applyFill="1" applyBorder="1" applyAlignment="1">
      <alignment vertical="center"/>
    </xf>
    <xf numFmtId="0" fontId="45" fillId="28" borderId="10" xfId="37" applyFont="1" applyFill="1" applyBorder="1" applyAlignment="1">
      <alignment vertical="center"/>
    </xf>
    <xf numFmtId="0" fontId="48" fillId="0" borderId="12" xfId="54" applyFont="1" applyFill="1" applyBorder="1" applyAlignment="1">
      <alignment horizontal="center" vertical="center"/>
    </xf>
    <xf numFmtId="49" fontId="48" fillId="0" borderId="10" xfId="54" applyNumberFormat="1" applyFont="1" applyFill="1" applyBorder="1" applyAlignment="1">
      <alignment horizontal="center" vertical="top"/>
    </xf>
    <xf numFmtId="0" fontId="48" fillId="0" borderId="10" xfId="54" applyFont="1" applyFill="1" applyBorder="1" applyAlignment="1">
      <alignment vertical="top" wrapText="1"/>
    </xf>
    <xf numFmtId="0" fontId="47" fillId="0" borderId="10" xfId="37" applyFont="1" applyFill="1" applyBorder="1" applyAlignment="1">
      <alignment horizontal="center" vertical="top" wrapText="1"/>
    </xf>
    <xf numFmtId="0" fontId="45" fillId="0" borderId="0" xfId="37" applyFont="1" applyAlignment="1">
      <alignment vertical="top"/>
    </xf>
    <xf numFmtId="0" fontId="37" fillId="0" borderId="0" xfId="37" applyFont="1" applyFill="1" applyAlignment="1">
      <alignment horizontal="center" wrapText="1"/>
    </xf>
    <xf numFmtId="0" fontId="30" fillId="0" borderId="0" xfId="54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9" fontId="45" fillId="0" borderId="10" xfId="106" applyFont="1" applyBorder="1" applyAlignment="1">
      <alignment horizontal="right" vertical="center"/>
    </xf>
    <xf numFmtId="9" fontId="47" fillId="0" borderId="10" xfId="106" applyFont="1" applyBorder="1" applyAlignment="1">
      <alignment horizontal="right" vertical="center"/>
    </xf>
    <xf numFmtId="9" fontId="47" fillId="26" borderId="10" xfId="106" applyFont="1" applyFill="1" applyBorder="1" applyAlignment="1">
      <alignment horizontal="right" vertical="center"/>
    </xf>
    <xf numFmtId="9" fontId="45" fillId="26" borderId="10" xfId="106" applyFont="1" applyFill="1" applyBorder="1" applyAlignment="1">
      <alignment horizontal="right" vertical="center"/>
    </xf>
    <xf numFmtId="9" fontId="45" fillId="28" borderId="10" xfId="106" applyFont="1" applyFill="1" applyBorder="1" applyAlignment="1">
      <alignment horizontal="right" vertical="center"/>
    </xf>
    <xf numFmtId="9" fontId="47" fillId="25" borderId="10" xfId="106" applyFont="1" applyFill="1" applyBorder="1" applyAlignment="1">
      <alignment horizontal="right" vertical="center"/>
    </xf>
    <xf numFmtId="9" fontId="47" fillId="0" borderId="10" xfId="106" applyFont="1" applyFill="1" applyBorder="1" applyAlignment="1">
      <alignment horizontal="right" vertical="top" wrapText="1"/>
    </xf>
    <xf numFmtId="0" fontId="8" fillId="0" borderId="0" xfId="37" applyFont="1" applyAlignment="1">
      <alignment vertical="center"/>
    </xf>
    <xf numFmtId="0" fontId="37" fillId="0" borderId="0" xfId="37" applyFont="1" applyFill="1" applyAlignment="1">
      <alignment horizontal="center" vertical="center" wrapText="1"/>
    </xf>
    <xf numFmtId="0" fontId="8" fillId="0" borderId="0" xfId="37" applyFont="1" applyAlignment="1">
      <alignment horizontal="right" vertical="center"/>
    </xf>
    <xf numFmtId="170" fontId="47" fillId="0" borderId="10" xfId="37" applyNumberFormat="1" applyFont="1" applyFill="1" applyBorder="1" applyAlignment="1">
      <alignment horizontal="right" vertical="top" wrapText="1"/>
    </xf>
    <xf numFmtId="170" fontId="45" fillId="0" borderId="10" xfId="37" applyNumberFormat="1" applyFont="1" applyBorder="1" applyAlignment="1">
      <alignment horizontal="right" vertical="center"/>
    </xf>
    <xf numFmtId="170" fontId="45" fillId="0" borderId="10" xfId="37" applyNumberFormat="1" applyFont="1" applyBorder="1" applyAlignment="1">
      <alignment vertical="center"/>
    </xf>
    <xf numFmtId="170" fontId="47" fillId="24" borderId="10" xfId="37" applyNumberFormat="1" applyFont="1" applyFill="1" applyBorder="1" applyAlignment="1">
      <alignment vertical="center"/>
    </xf>
    <xf numFmtId="170" fontId="47" fillId="25" borderId="10" xfId="37" applyNumberFormat="1" applyFont="1" applyFill="1" applyBorder="1" applyAlignment="1">
      <alignment vertical="center"/>
    </xf>
    <xf numFmtId="170" fontId="47" fillId="26" borderId="10" xfId="37" applyNumberFormat="1" applyFont="1" applyFill="1" applyBorder="1" applyAlignment="1">
      <alignment vertical="center"/>
    </xf>
    <xf numFmtId="170" fontId="45" fillId="28" borderId="10" xfId="37" applyNumberFormat="1" applyFont="1" applyFill="1" applyBorder="1" applyAlignment="1">
      <alignment horizontal="center" vertical="center"/>
    </xf>
    <xf numFmtId="170" fontId="45" fillId="28" borderId="10" xfId="37" applyNumberFormat="1" applyFont="1" applyFill="1" applyBorder="1" applyAlignment="1">
      <alignment vertical="center"/>
    </xf>
    <xf numFmtId="170" fontId="47" fillId="0" borderId="10" xfId="37" applyNumberFormat="1" applyFont="1" applyBorder="1" applyAlignment="1">
      <alignment vertical="center"/>
    </xf>
    <xf numFmtId="170" fontId="45" fillId="28" borderId="10" xfId="37" applyNumberFormat="1" applyFont="1" applyFill="1" applyBorder="1" applyAlignment="1">
      <alignment horizontal="right" vertical="center"/>
    </xf>
    <xf numFmtId="170" fontId="45" fillId="26" borderId="10" xfId="37" applyNumberFormat="1" applyFont="1" applyFill="1" applyBorder="1" applyAlignment="1">
      <alignment vertical="center"/>
    </xf>
    <xf numFmtId="170" fontId="45" fillId="26" borderId="10" xfId="37" applyNumberFormat="1" applyFont="1" applyFill="1" applyBorder="1" applyAlignment="1">
      <alignment horizontal="right" vertical="center"/>
    </xf>
    <xf numFmtId="49" fontId="49" fillId="27" borderId="10" xfId="54" applyNumberFormat="1" applyFont="1" applyFill="1" applyBorder="1" applyAlignment="1">
      <alignment horizontal="center" vertical="center"/>
    </xf>
    <xf numFmtId="0" fontId="44" fillId="0" borderId="0" xfId="37" applyFont="1" applyAlignment="1">
      <alignment vertical="center"/>
    </xf>
    <xf numFmtId="0" fontId="44" fillId="0" borderId="0" xfId="37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37" applyFont="1" applyFill="1" applyAlignment="1">
      <alignment vertical="center" wrapText="1"/>
    </xf>
    <xf numFmtId="0" fontId="9" fillId="0" borderId="0" xfId="37" applyFont="1" applyFill="1" applyAlignment="1">
      <alignment horizontal="center" vertical="center" wrapText="1"/>
    </xf>
    <xf numFmtId="0" fontId="46" fillId="0" borderId="0" xfId="54" applyFont="1" applyAlignment="1">
      <alignment vertical="center"/>
    </xf>
    <xf numFmtId="0" fontId="9" fillId="0" borderId="0" xfId="37" applyFont="1" applyFill="1" applyAlignment="1">
      <alignment vertical="center"/>
    </xf>
    <xf numFmtId="0" fontId="45" fillId="24" borderId="0" xfId="37" applyFont="1" applyFill="1" applyAlignment="1">
      <alignment vertical="center"/>
    </xf>
    <xf numFmtId="0" fontId="45" fillId="25" borderId="0" xfId="37" applyFont="1" applyFill="1" applyAlignment="1">
      <alignment vertical="center"/>
    </xf>
    <xf numFmtId="0" fontId="45" fillId="26" borderId="0" xfId="37" applyFont="1" applyFill="1" applyAlignment="1">
      <alignment vertical="center"/>
    </xf>
    <xf numFmtId="0" fontId="45" fillId="28" borderId="0" xfId="37" applyFont="1" applyFill="1" applyAlignment="1">
      <alignment vertical="center"/>
    </xf>
    <xf numFmtId="0" fontId="45" fillId="0" borderId="10" xfId="37" applyFont="1" applyBorder="1" applyAlignment="1">
      <alignment horizontal="right" vertical="center"/>
    </xf>
    <xf numFmtId="49" fontId="51" fillId="0" borderId="10" xfId="54" applyNumberFormat="1" applyFont="1" applyFill="1" applyBorder="1" applyAlignment="1">
      <alignment vertical="center" wrapText="1"/>
    </xf>
    <xf numFmtId="49" fontId="51" fillId="27" borderId="10" xfId="54" applyNumberFormat="1" applyFont="1" applyFill="1" applyBorder="1" applyAlignment="1">
      <alignment vertical="center" wrapText="1"/>
    </xf>
    <xf numFmtId="49" fontId="51" fillId="0" borderId="12" xfId="54" applyNumberFormat="1" applyFont="1" applyFill="1" applyBorder="1" applyAlignment="1">
      <alignment vertical="center" wrapText="1"/>
    </xf>
    <xf numFmtId="0" fontId="51" fillId="0" borderId="12" xfId="54" applyFont="1" applyFill="1" applyBorder="1" applyAlignment="1">
      <alignment vertical="center" wrapText="1"/>
    </xf>
    <xf numFmtId="0" fontId="45" fillId="28" borderId="10" xfId="37" applyFont="1" applyFill="1" applyBorder="1" applyAlignment="1">
      <alignment vertical="center" wrapText="1" shrinkToFit="1"/>
    </xf>
    <xf numFmtId="170" fontId="45" fillId="0" borderId="10" xfId="37" applyNumberFormat="1" applyFont="1" applyFill="1" applyBorder="1" applyAlignment="1">
      <alignment horizontal="right" vertical="center" wrapText="1"/>
    </xf>
    <xf numFmtId="170" fontId="45" fillId="24" borderId="10" xfId="37" applyNumberFormat="1" applyFont="1" applyFill="1" applyBorder="1" applyAlignment="1">
      <alignment vertical="center"/>
    </xf>
    <xf numFmtId="170" fontId="45" fillId="24" borderId="10" xfId="37" applyNumberFormat="1" applyFont="1" applyFill="1" applyBorder="1" applyAlignment="1">
      <alignment horizontal="right" vertical="center"/>
    </xf>
    <xf numFmtId="170" fontId="45" fillId="25" borderId="10" xfId="37" applyNumberFormat="1" applyFont="1" applyFill="1" applyBorder="1" applyAlignment="1">
      <alignment vertical="center"/>
    </xf>
    <xf numFmtId="170" fontId="45" fillId="25" borderId="10" xfId="37" applyNumberFormat="1" applyFont="1" applyFill="1" applyBorder="1" applyAlignment="1">
      <alignment horizontal="right" vertical="center"/>
    </xf>
    <xf numFmtId="170" fontId="45" fillId="0" borderId="10" xfId="37" applyNumberFormat="1" applyFont="1" applyFill="1" applyBorder="1" applyAlignment="1">
      <alignment horizontal="right" vertical="top" wrapText="1"/>
    </xf>
    <xf numFmtId="0" fontId="45" fillId="0" borderId="10" xfId="37" applyFont="1" applyFill="1" applyBorder="1" applyAlignment="1">
      <alignment horizontal="center" vertical="top" wrapText="1"/>
    </xf>
    <xf numFmtId="0" fontId="45" fillId="0" borderId="0" xfId="37" applyFont="1" applyFill="1" applyAlignment="1">
      <alignment vertical="top"/>
    </xf>
    <xf numFmtId="0" fontId="8" fillId="0" borderId="0" xfId="37" applyFont="1" applyAlignment="1">
      <alignment horizontal="right" vertical="center" wrapText="1"/>
    </xf>
    <xf numFmtId="0" fontId="8" fillId="0" borderId="0" xfId="37" applyFont="1" applyAlignment="1">
      <alignment vertical="center" wrapText="1"/>
    </xf>
    <xf numFmtId="0" fontId="30" fillId="0" borderId="0" xfId="54" applyFont="1" applyAlignment="1">
      <alignment horizontal="center" vertical="center" wrapText="1"/>
    </xf>
    <xf numFmtId="0" fontId="45" fillId="0" borderId="10" xfId="37" applyFont="1" applyBorder="1" applyAlignment="1">
      <alignment vertical="center" wrapText="1"/>
    </xf>
    <xf numFmtId="0" fontId="45" fillId="24" borderId="10" xfId="37" applyFont="1" applyFill="1" applyBorder="1" applyAlignment="1">
      <alignment vertical="center" wrapText="1"/>
    </xf>
    <xf numFmtId="0" fontId="45" fillId="25" borderId="10" xfId="37" applyFont="1" applyFill="1" applyBorder="1" applyAlignment="1">
      <alignment vertical="center" wrapText="1"/>
    </xf>
    <xf numFmtId="0" fontId="45" fillId="26" borderId="10" xfId="37" applyFont="1" applyFill="1" applyBorder="1" applyAlignment="1">
      <alignment vertical="center" wrapText="1"/>
    </xf>
    <xf numFmtId="0" fontId="45" fillId="28" borderId="10" xfId="37" applyFont="1" applyFill="1" applyBorder="1" applyAlignment="1">
      <alignment vertical="center" wrapText="1"/>
    </xf>
    <xf numFmtId="0" fontId="44" fillId="0" borderId="0" xfId="37" applyFont="1" applyAlignment="1">
      <alignment vertical="center" wrapText="1"/>
    </xf>
    <xf numFmtId="9" fontId="47" fillId="24" borderId="10" xfId="106" applyFont="1" applyFill="1" applyBorder="1" applyAlignment="1">
      <alignment horizontal="right" vertical="center"/>
    </xf>
    <xf numFmtId="0" fontId="33" fillId="0" borderId="0" xfId="37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8" fillId="0" borderId="0" xfId="37" applyFont="1" applyAlignment="1">
      <alignment horizontal="center"/>
    </xf>
    <xf numFmtId="0" fontId="9" fillId="0" borderId="0" xfId="37" applyFont="1" applyFill="1" applyAlignment="1"/>
    <xf numFmtId="0" fontId="9" fillId="0" borderId="10" xfId="0" applyFont="1" applyFill="1" applyBorder="1" applyAlignment="1">
      <alignment horizontal="center" vertical="center" wrapText="1"/>
    </xf>
    <xf numFmtId="9" fontId="8" fillId="0" borderId="10" xfId="37" applyNumberFormat="1" applyFont="1" applyFill="1" applyBorder="1" applyAlignment="1">
      <alignment horizontal="right" vertical="center" wrapText="1"/>
    </xf>
    <xf numFmtId="0" fontId="8" fillId="0" borderId="10" xfId="37" applyFont="1" applyFill="1" applyBorder="1" applyAlignment="1">
      <alignment horizontal="center" vertical="center"/>
    </xf>
    <xf numFmtId="9" fontId="8" fillId="0" borderId="10" xfId="37" applyNumberFormat="1" applyFont="1" applyBorder="1" applyAlignment="1">
      <alignment horizontal="right"/>
    </xf>
    <xf numFmtId="0" fontId="8" fillId="0" borderId="10" xfId="37" applyFont="1" applyBorder="1" applyAlignment="1">
      <alignment horizontal="center" vertical="center"/>
    </xf>
    <xf numFmtId="0" fontId="30" fillId="0" borderId="10" xfId="54" applyFont="1" applyFill="1" applyBorder="1" applyAlignment="1">
      <alignment horizontal="center" vertical="center"/>
    </xf>
    <xf numFmtId="49" fontId="8" fillId="0" borderId="10" xfId="37" applyNumberFormat="1" applyFont="1" applyBorder="1" applyAlignment="1">
      <alignment horizontal="center" vertical="center"/>
    </xf>
    <xf numFmtId="0" fontId="9" fillId="0" borderId="10" xfId="54" applyFont="1" applyFill="1" applyBorder="1" applyAlignment="1">
      <alignment horizontal="center" vertical="center" wrapText="1"/>
    </xf>
    <xf numFmtId="165" fontId="9" fillId="0" borderId="10" xfId="107" applyFont="1" applyFill="1" applyBorder="1" applyAlignment="1">
      <alignment horizontal="center" vertical="center"/>
    </xf>
    <xf numFmtId="165" fontId="9" fillId="0" borderId="10" xfId="107" applyNumberFormat="1" applyFont="1" applyFill="1" applyBorder="1" applyAlignment="1">
      <alignment horizontal="center" vertical="center" wrapText="1"/>
    </xf>
    <xf numFmtId="9" fontId="9" fillId="0" borderId="10" xfId="107" applyNumberFormat="1" applyFont="1" applyFill="1" applyBorder="1" applyAlignment="1">
      <alignment horizontal="right" vertical="center" wrapText="1"/>
    </xf>
    <xf numFmtId="165" fontId="9" fillId="0" borderId="10" xfId="107" applyFont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 wrapText="1"/>
    </xf>
    <xf numFmtId="9" fontId="9" fillId="0" borderId="10" xfId="0" applyNumberFormat="1" applyFont="1" applyFill="1" applyBorder="1" applyAlignment="1">
      <alignment horizontal="right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24" borderId="10" xfId="54" applyFont="1" applyFill="1" applyBorder="1" applyAlignment="1">
      <alignment horizontal="center" vertical="center" wrapText="1"/>
    </xf>
    <xf numFmtId="165" fontId="9" fillId="24" borderId="10" xfId="107" applyNumberFormat="1" applyFont="1" applyFill="1" applyBorder="1" applyAlignment="1">
      <alignment horizontal="center" vertical="center" wrapText="1"/>
    </xf>
    <xf numFmtId="9" fontId="9" fillId="24" borderId="10" xfId="107" applyNumberFormat="1" applyFont="1" applyFill="1" applyBorder="1" applyAlignment="1">
      <alignment horizontal="right" vertical="center" wrapText="1"/>
    </xf>
    <xf numFmtId="0" fontId="8" fillId="25" borderId="10" xfId="0" applyFont="1" applyFill="1" applyBorder="1" applyAlignment="1">
      <alignment horizontal="center" vertical="center" wrapText="1"/>
    </xf>
    <xf numFmtId="0" fontId="9" fillId="25" borderId="10" xfId="54" applyFont="1" applyFill="1" applyBorder="1" applyAlignment="1">
      <alignment horizontal="center" vertical="center" wrapText="1"/>
    </xf>
    <xf numFmtId="165" fontId="8" fillId="25" borderId="10" xfId="107" applyNumberFormat="1" applyFont="1" applyFill="1" applyBorder="1" applyAlignment="1">
      <alignment horizontal="center" vertical="center" wrapText="1"/>
    </xf>
    <xf numFmtId="9" fontId="8" fillId="25" borderId="10" xfId="107" applyNumberFormat="1" applyFont="1" applyFill="1" applyBorder="1" applyAlignment="1">
      <alignment horizontal="right" vertical="center" wrapText="1"/>
    </xf>
    <xf numFmtId="0" fontId="8" fillId="26" borderId="10" xfId="0" applyFont="1" applyFill="1" applyBorder="1" applyAlignment="1">
      <alignment horizontal="center" vertical="center" wrapText="1"/>
    </xf>
    <xf numFmtId="0" fontId="9" fillId="26" borderId="10" xfId="54" applyFont="1" applyFill="1" applyBorder="1" applyAlignment="1">
      <alignment horizontal="center" vertical="center" wrapText="1"/>
    </xf>
    <xf numFmtId="165" fontId="8" fillId="26" borderId="10" xfId="107" applyNumberFormat="1" applyFont="1" applyFill="1" applyBorder="1" applyAlignment="1">
      <alignment horizontal="center" vertical="center" wrapText="1"/>
    </xf>
    <xf numFmtId="9" fontId="8" fillId="26" borderId="10" xfId="107" applyNumberFormat="1" applyFont="1" applyFill="1" applyBorder="1" applyAlignment="1">
      <alignment horizontal="right" vertical="center" wrapText="1"/>
    </xf>
    <xf numFmtId="49" fontId="54" fillId="0" borderId="10" xfId="37" applyNumberFormat="1" applyFont="1" applyBorder="1" applyAlignment="1">
      <alignment horizontal="center" vertical="center"/>
    </xf>
    <xf numFmtId="0" fontId="55" fillId="0" borderId="10" xfId="54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165" fontId="54" fillId="0" borderId="10" xfId="107" applyNumberFormat="1" applyFont="1" applyFill="1" applyBorder="1" applyAlignment="1">
      <alignment horizontal="center" vertical="center" wrapText="1"/>
    </xf>
    <xf numFmtId="9" fontId="54" fillId="0" borderId="10" xfId="107" applyNumberFormat="1" applyFont="1" applyFill="1" applyBorder="1" applyAlignment="1">
      <alignment horizontal="right" vertical="center" wrapText="1"/>
    </xf>
    <xf numFmtId="0" fontId="54" fillId="0" borderId="10" xfId="37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5" fontId="8" fillId="0" borderId="10" xfId="107" applyNumberFormat="1" applyFont="1" applyFill="1" applyBorder="1" applyAlignment="1">
      <alignment horizontal="center" vertical="center" wrapText="1"/>
    </xf>
    <xf numFmtId="9" fontId="8" fillId="0" borderId="10" xfId="107" applyNumberFormat="1" applyFont="1" applyFill="1" applyBorder="1" applyAlignment="1">
      <alignment horizontal="right" vertical="center" wrapText="1"/>
    </xf>
    <xf numFmtId="49" fontId="54" fillId="0" borderId="10" xfId="54" applyNumberFormat="1" applyFont="1" applyFill="1" applyBorder="1" applyAlignment="1">
      <alignment horizontal="center" vertical="center" wrapText="1"/>
    </xf>
    <xf numFmtId="0" fontId="8" fillId="0" borderId="10" xfId="54" applyFont="1" applyBorder="1" applyAlignment="1">
      <alignment horizontal="center" vertical="center"/>
    </xf>
    <xf numFmtId="49" fontId="8" fillId="0" borderId="10" xfId="54" applyNumberFormat="1" applyFont="1" applyFill="1" applyBorder="1" applyAlignment="1">
      <alignment horizontal="center" vertical="center" wrapText="1"/>
    </xf>
    <xf numFmtId="49" fontId="8" fillId="27" borderId="10" xfId="54" applyNumberFormat="1" applyFont="1" applyFill="1" applyBorder="1" applyAlignment="1">
      <alignment horizontal="center" vertical="center" wrapText="1"/>
    </xf>
    <xf numFmtId="165" fontId="9" fillId="27" borderId="10" xfId="107" applyNumberFormat="1" applyFont="1" applyFill="1" applyBorder="1" applyAlignment="1">
      <alignment horizontal="center" vertical="center" wrapText="1"/>
    </xf>
    <xf numFmtId="9" fontId="9" fillId="27" borderId="10" xfId="107" applyNumberFormat="1" applyFont="1" applyFill="1" applyBorder="1" applyAlignment="1">
      <alignment horizontal="right" vertical="center" wrapText="1"/>
    </xf>
    <xf numFmtId="0" fontId="8" fillId="26" borderId="10" xfId="54" applyFont="1" applyFill="1" applyBorder="1" applyAlignment="1">
      <alignment horizontal="center" vertical="center"/>
    </xf>
    <xf numFmtId="0" fontId="9" fillId="27" borderId="10" xfId="54" applyFont="1" applyFill="1" applyBorder="1" applyAlignment="1">
      <alignment horizontal="center" vertical="center" wrapText="1"/>
    </xf>
    <xf numFmtId="0" fontId="8" fillId="25" borderId="10" xfId="54" applyFont="1" applyFill="1" applyBorder="1" applyAlignment="1">
      <alignment horizontal="center" vertical="center"/>
    </xf>
    <xf numFmtId="49" fontId="30" fillId="26" borderId="10" xfId="54" applyNumberFormat="1" applyFont="1" applyFill="1" applyBorder="1" applyAlignment="1">
      <alignment horizontal="center" vertical="center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26" borderId="10" xfId="0" applyNumberFormat="1" applyFont="1" applyFill="1" applyBorder="1" applyAlignment="1">
      <alignment horizontal="center" vertical="center" wrapText="1"/>
    </xf>
    <xf numFmtId="49" fontId="54" fillId="0" borderId="10" xfId="54" applyNumberFormat="1" applyFont="1" applyFill="1" applyBorder="1" applyAlignment="1">
      <alignment horizontal="center" vertical="center"/>
    </xf>
    <xf numFmtId="49" fontId="30" fillId="25" borderId="10" xfId="54" applyNumberFormat="1" applyFont="1" applyFill="1" applyBorder="1" applyAlignment="1">
      <alignment horizontal="center" vertical="center"/>
    </xf>
    <xf numFmtId="0" fontId="9" fillId="0" borderId="10" xfId="54" applyFont="1" applyFill="1" applyBorder="1" applyAlignment="1">
      <alignment horizontal="center" vertical="center"/>
    </xf>
    <xf numFmtId="49" fontId="54" fillId="27" borderId="10" xfId="54" applyNumberFormat="1" applyFont="1" applyFill="1" applyBorder="1" applyAlignment="1">
      <alignment horizontal="center" vertical="center" wrapText="1"/>
    </xf>
    <xf numFmtId="165" fontId="54" fillId="27" borderId="10" xfId="107" applyNumberFormat="1" applyFont="1" applyFill="1" applyBorder="1" applyAlignment="1">
      <alignment horizontal="center" vertical="center" wrapText="1"/>
    </xf>
    <xf numFmtId="165" fontId="8" fillId="0" borderId="0" xfId="37" applyNumberFormat="1" applyFont="1"/>
    <xf numFmtId="165" fontId="8" fillId="0" borderId="0" xfId="37" applyNumberFormat="1" applyFont="1" applyAlignment="1">
      <alignment horizontal="right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49" fontId="41" fillId="0" borderId="10" xfId="54" applyNumberFormat="1" applyFont="1" applyFill="1" applyBorder="1" applyAlignment="1">
      <alignment horizontal="center" vertical="center"/>
    </xf>
    <xf numFmtId="0" fontId="8" fillId="0" borderId="10" xfId="37" applyFont="1" applyBorder="1" applyAlignment="1">
      <alignment wrapText="1"/>
    </xf>
    <xf numFmtId="0" fontId="9" fillId="0" borderId="10" xfId="0" applyFont="1" applyFill="1" applyBorder="1" applyAlignment="1">
      <alignment vertical="center" wrapText="1"/>
    </xf>
    <xf numFmtId="0" fontId="37" fillId="0" borderId="0" xfId="0" applyFont="1" applyFill="1" applyAlignment="1">
      <alignment vertical="center"/>
    </xf>
    <xf numFmtId="0" fontId="37" fillId="0" borderId="0" xfId="37" applyFont="1" applyFill="1" applyAlignment="1">
      <alignment vertical="center" wrapText="1"/>
    </xf>
    <xf numFmtId="0" fontId="30" fillId="0" borderId="0" xfId="54" applyNumberFormat="1" applyFont="1" applyAlignment="1">
      <alignment horizontal="center" vertical="center"/>
    </xf>
    <xf numFmtId="0" fontId="8" fillId="0" borderId="0" xfId="54" applyFont="1" applyAlignment="1">
      <alignment horizontal="center" vertical="center"/>
    </xf>
    <xf numFmtId="0" fontId="8" fillId="0" borderId="0" xfId="37" applyFont="1" applyFill="1" applyAlignment="1">
      <alignment vertical="center"/>
    </xf>
    <xf numFmtId="0" fontId="41" fillId="0" borderId="10" xfId="54" applyFont="1" applyBorder="1" applyAlignment="1">
      <alignment vertical="center"/>
    </xf>
    <xf numFmtId="4" fontId="41" fillId="0" borderId="10" xfId="54" applyNumberFormat="1" applyFont="1" applyBorder="1" applyAlignment="1">
      <alignment horizontal="center" vertical="center"/>
    </xf>
    <xf numFmtId="4" fontId="9" fillId="0" borderId="10" xfId="54" applyNumberFormat="1" applyFont="1" applyBorder="1" applyAlignment="1">
      <alignment horizontal="center" vertical="center"/>
    </xf>
    <xf numFmtId="171" fontId="41" fillId="0" borderId="10" xfId="54" applyNumberFormat="1" applyFont="1" applyBorder="1" applyAlignment="1">
      <alignment horizontal="center" vertical="center"/>
    </xf>
    <xf numFmtId="0" fontId="30" fillId="0" borderId="10" xfId="54" applyFont="1" applyBorder="1" applyAlignment="1">
      <alignment vertical="center"/>
    </xf>
    <xf numFmtId="4" fontId="30" fillId="0" borderId="10" xfId="54" applyNumberFormat="1" applyFont="1" applyBorder="1" applyAlignment="1">
      <alignment horizontal="center" vertical="center"/>
    </xf>
    <xf numFmtId="4" fontId="8" fillId="0" borderId="10" xfId="37" applyNumberFormat="1" applyFont="1" applyBorder="1" applyAlignment="1">
      <alignment vertical="center"/>
    </xf>
    <xf numFmtId="171" fontId="8" fillId="0" borderId="10" xfId="37" applyNumberFormat="1" applyFont="1" applyBorder="1" applyAlignment="1">
      <alignment vertical="center"/>
    </xf>
    <xf numFmtId="49" fontId="41" fillId="24" borderId="10" xfId="54" applyNumberFormat="1" applyFont="1" applyFill="1" applyBorder="1" applyAlignment="1">
      <alignment horizontal="center" vertical="center"/>
    </xf>
    <xf numFmtId="0" fontId="56" fillId="24" borderId="10" xfId="54" applyFont="1" applyFill="1" applyBorder="1" applyAlignment="1">
      <alignment horizontal="center" vertical="center" wrapText="1"/>
    </xf>
    <xf numFmtId="0" fontId="41" fillId="24" borderId="10" xfId="54" applyFont="1" applyFill="1" applyBorder="1" applyAlignment="1">
      <alignment vertical="center"/>
    </xf>
    <xf numFmtId="4" fontId="9" fillId="24" borderId="10" xfId="0" applyNumberFormat="1" applyFont="1" applyFill="1" applyBorder="1" applyAlignment="1">
      <alignment horizontal="center" vertical="center" wrapText="1"/>
    </xf>
    <xf numFmtId="171" fontId="9" fillId="24" borderId="10" xfId="0" applyNumberFormat="1" applyFont="1" applyFill="1" applyBorder="1" applyAlignment="1">
      <alignment horizontal="center" vertical="center" wrapText="1"/>
    </xf>
    <xf numFmtId="49" fontId="41" fillId="25" borderId="10" xfId="54" applyNumberFormat="1" applyFont="1" applyFill="1" applyBorder="1" applyAlignment="1">
      <alignment horizontal="center" vertical="center"/>
    </xf>
    <xf numFmtId="0" fontId="41" fillId="25" borderId="10" xfId="54" applyFont="1" applyFill="1" applyBorder="1" applyAlignment="1">
      <alignment horizontal="center" vertical="center" wrapText="1"/>
    </xf>
    <xf numFmtId="0" fontId="41" fillId="25" borderId="10" xfId="54" applyFont="1" applyFill="1" applyBorder="1" applyAlignment="1">
      <alignment vertical="center"/>
    </xf>
    <xf numFmtId="4" fontId="9" fillId="25" borderId="10" xfId="0" applyNumberFormat="1" applyFont="1" applyFill="1" applyBorder="1" applyAlignment="1">
      <alignment horizontal="center" vertical="center" wrapText="1"/>
    </xf>
    <xf numFmtId="171" fontId="9" fillId="25" borderId="10" xfId="0" applyNumberFormat="1" applyFont="1" applyFill="1" applyBorder="1" applyAlignment="1">
      <alignment horizontal="center" vertical="center" wrapText="1"/>
    </xf>
    <xf numFmtId="49" fontId="41" fillId="26" borderId="10" xfId="54" applyNumberFormat="1" applyFont="1" applyFill="1" applyBorder="1" applyAlignment="1">
      <alignment horizontal="center" vertical="center"/>
    </xf>
    <xf numFmtId="0" fontId="41" fillId="26" borderId="10" xfId="54" applyFont="1" applyFill="1" applyBorder="1" applyAlignment="1">
      <alignment horizontal="center" vertical="center" wrapText="1"/>
    </xf>
    <xf numFmtId="0" fontId="41" fillId="26" borderId="10" xfId="54" applyFont="1" applyFill="1" applyBorder="1" applyAlignment="1">
      <alignment vertical="center"/>
    </xf>
    <xf numFmtId="4" fontId="9" fillId="26" borderId="10" xfId="0" applyNumberFormat="1" applyFont="1" applyFill="1" applyBorder="1" applyAlignment="1">
      <alignment horizontal="center" vertical="center" wrapText="1"/>
    </xf>
    <xf numFmtId="171" fontId="9" fillId="26" borderId="10" xfId="0" applyNumberFormat="1" applyFont="1" applyFill="1" applyBorder="1" applyAlignment="1">
      <alignment horizontal="center" vertical="center" wrapText="1"/>
    </xf>
    <xf numFmtId="0" fontId="41" fillId="0" borderId="10" xfId="54" applyFont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171" fontId="9" fillId="0" borderId="10" xfId="0" applyNumberFormat="1" applyFont="1" applyFill="1" applyBorder="1" applyAlignment="1">
      <alignment horizontal="center" vertical="center" wrapText="1"/>
    </xf>
    <xf numFmtId="49" fontId="30" fillId="0" borderId="10" xfId="54" applyNumberFormat="1" applyFont="1" applyFill="1" applyBorder="1" applyAlignment="1">
      <alignment horizontal="left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9" fontId="42" fillId="0" borderId="10" xfId="54" applyNumberFormat="1" applyFont="1" applyFill="1" applyBorder="1" applyAlignment="1">
      <alignment horizontal="center" vertical="center"/>
    </xf>
    <xf numFmtId="0" fontId="42" fillId="0" borderId="10" xfId="54" applyFont="1" applyBorder="1" applyAlignment="1">
      <alignment vertical="center"/>
    </xf>
    <xf numFmtId="4" fontId="57" fillId="0" borderId="10" xfId="0" applyNumberFormat="1" applyFont="1" applyFill="1" applyBorder="1" applyAlignment="1">
      <alignment horizontal="center" vertical="center" wrapText="1"/>
    </xf>
    <xf numFmtId="0" fontId="56" fillId="0" borderId="10" xfId="54" applyFont="1" applyFill="1" applyBorder="1" applyAlignment="1">
      <alignment horizontal="center" vertical="center" wrapText="1"/>
    </xf>
    <xf numFmtId="171" fontId="57" fillId="0" borderId="10" xfId="0" applyNumberFormat="1" applyFont="1" applyFill="1" applyBorder="1" applyAlignment="1">
      <alignment horizontal="center" vertical="center" wrapText="1"/>
    </xf>
    <xf numFmtId="4" fontId="58" fillId="27" borderId="10" xfId="0" applyNumberFormat="1" applyFont="1" applyFill="1" applyBorder="1" applyAlignment="1">
      <alignment horizontal="center" vertical="center" wrapText="1"/>
    </xf>
    <xf numFmtId="171" fontId="58" fillId="27" borderId="10" xfId="0" applyNumberFormat="1" applyFont="1" applyFill="1" applyBorder="1" applyAlignment="1">
      <alignment horizontal="center" vertical="center" wrapText="1"/>
    </xf>
    <xf numFmtId="4" fontId="9" fillId="27" borderId="10" xfId="0" applyNumberFormat="1" applyFont="1" applyFill="1" applyBorder="1" applyAlignment="1">
      <alignment horizontal="center" vertical="center" wrapText="1"/>
    </xf>
    <xf numFmtId="171" fontId="9" fillId="27" borderId="10" xfId="0" applyNumberFormat="1" applyFont="1" applyFill="1" applyBorder="1" applyAlignment="1">
      <alignment horizontal="center" vertical="center" wrapText="1"/>
    </xf>
    <xf numFmtId="4" fontId="8" fillId="0" borderId="0" xfId="37" applyNumberFormat="1" applyFont="1" applyAlignment="1">
      <alignment vertical="center"/>
    </xf>
    <xf numFmtId="49" fontId="8" fillId="0" borderId="10" xfId="54" applyNumberFormat="1" applyFont="1" applyFill="1" applyBorder="1" applyAlignment="1">
      <alignment horizontal="left" vertical="center" wrapText="1"/>
    </xf>
    <xf numFmtId="4" fontId="8" fillId="27" borderId="10" xfId="0" applyNumberFormat="1" applyFont="1" applyFill="1" applyBorder="1" applyAlignment="1">
      <alignment horizontal="center" vertical="center" wrapText="1"/>
    </xf>
    <xf numFmtId="49" fontId="59" fillId="0" borderId="10" xfId="54" applyNumberFormat="1" applyFont="1" applyFill="1" applyBorder="1" applyAlignment="1">
      <alignment horizontal="left" vertical="center" wrapText="1"/>
    </xf>
    <xf numFmtId="4" fontId="58" fillId="26" borderId="10" xfId="0" applyNumberFormat="1" applyFont="1" applyFill="1" applyBorder="1" applyAlignment="1">
      <alignment horizontal="center" vertical="center" wrapText="1"/>
    </xf>
    <xf numFmtId="171" fontId="58" fillId="26" borderId="10" xfId="0" applyNumberFormat="1" applyFont="1" applyFill="1" applyBorder="1" applyAlignment="1">
      <alignment horizontal="center" vertical="center" wrapText="1"/>
    </xf>
    <xf numFmtId="0" fontId="56" fillId="0" borderId="10" xfId="54" applyFont="1" applyFill="1" applyBorder="1" applyAlignment="1">
      <alignment horizontal="center" vertical="center"/>
    </xf>
    <xf numFmtId="4" fontId="42" fillId="0" borderId="10" xfId="54" applyNumberFormat="1" applyFont="1" applyBorder="1" applyAlignment="1">
      <alignment horizontal="center" vertical="center"/>
    </xf>
    <xf numFmtId="4" fontId="57" fillId="0" borderId="10" xfId="54" applyNumberFormat="1" applyFont="1" applyBorder="1" applyAlignment="1">
      <alignment horizontal="center" vertical="center"/>
    </xf>
    <xf numFmtId="0" fontId="9" fillId="0" borderId="21" xfId="37" applyFont="1" applyFill="1" applyBorder="1" applyAlignment="1">
      <alignment horizontal="center"/>
    </xf>
    <xf numFmtId="0" fontId="9" fillId="0" borderId="0" xfId="37" applyFont="1" applyFill="1" applyBorder="1" applyAlignment="1">
      <alignment horizontal="center"/>
    </xf>
    <xf numFmtId="170" fontId="9" fillId="29" borderId="21" xfId="37" applyNumberFormat="1" applyFont="1" applyFill="1" applyBorder="1" applyAlignment="1">
      <alignment horizontal="center"/>
    </xf>
    <xf numFmtId="0" fontId="9" fillId="29" borderId="0" xfId="37" applyFont="1" applyFill="1" applyBorder="1" applyAlignment="1">
      <alignment horizontal="center"/>
    </xf>
    <xf numFmtId="0" fontId="9" fillId="29" borderId="21" xfId="37" applyFont="1" applyFill="1" applyBorder="1" applyAlignment="1">
      <alignment horizontal="center"/>
    </xf>
    <xf numFmtId="49" fontId="36" fillId="0" borderId="10" xfId="54" applyNumberFormat="1" applyFont="1" applyFill="1" applyBorder="1" applyAlignment="1">
      <alignment horizontal="center" vertical="center"/>
    </xf>
    <xf numFmtId="0" fontId="36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10" fontId="9" fillId="0" borderId="10" xfId="37" applyNumberFormat="1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vertical="center"/>
    </xf>
    <xf numFmtId="0" fontId="9" fillId="0" borderId="10" xfId="37" applyFont="1" applyFill="1" applyBorder="1"/>
    <xf numFmtId="166" fontId="9" fillId="0" borderId="10" xfId="37" applyNumberFormat="1" applyFont="1" applyFill="1" applyBorder="1"/>
    <xf numFmtId="10" fontId="9" fillId="0" borderId="10" xfId="37" applyNumberFormat="1" applyFont="1" applyFill="1" applyBorder="1"/>
    <xf numFmtId="0" fontId="37" fillId="0" borderId="10" xfId="37" applyFont="1" applyBorder="1" applyAlignment="1">
      <alignment vertical="center"/>
    </xf>
    <xf numFmtId="0" fontId="9" fillId="0" borderId="10" xfId="37" applyFont="1" applyBorder="1"/>
    <xf numFmtId="166" fontId="9" fillId="0" borderId="10" xfId="37" applyNumberFormat="1" applyFont="1" applyBorder="1"/>
    <xf numFmtId="10" fontId="9" fillId="0" borderId="10" xfId="37" applyNumberFormat="1" applyFont="1" applyBorder="1"/>
    <xf numFmtId="0" fontId="36" fillId="0" borderId="10" xfId="54" applyFont="1" applyFill="1" applyBorder="1" applyAlignment="1">
      <alignment horizontal="center" wrapText="1"/>
    </xf>
    <xf numFmtId="0" fontId="37" fillId="0" borderId="10" xfId="37" applyFont="1" applyFill="1" applyBorder="1" applyAlignment="1">
      <alignment vertical="center" wrapText="1"/>
    </xf>
    <xf numFmtId="0" fontId="33" fillId="0" borderId="10" xfId="37" applyFont="1" applyBorder="1" applyAlignment="1">
      <alignment vertical="center"/>
    </xf>
    <xf numFmtId="166" fontId="8" fillId="0" borderId="10" xfId="37" applyNumberFormat="1" applyFont="1" applyBorder="1"/>
    <xf numFmtId="10" fontId="8" fillId="0" borderId="10" xfId="37" applyNumberFormat="1" applyFont="1" applyBorder="1"/>
    <xf numFmtId="49" fontId="36" fillId="24" borderId="10" xfId="54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center" vertical="center" wrapText="1"/>
    </xf>
    <xf numFmtId="49" fontId="36" fillId="25" borderId="10" xfId="54" applyNumberFormat="1" applyFont="1" applyFill="1" applyBorder="1" applyAlignment="1">
      <alignment horizontal="center" vertical="center"/>
    </xf>
    <xf numFmtId="0" fontId="36" fillId="25" borderId="10" xfId="54" applyFont="1" applyFill="1" applyBorder="1" applyAlignment="1">
      <alignment horizontal="center" vertical="center" wrapText="1"/>
    </xf>
    <xf numFmtId="49" fontId="36" fillId="26" borderId="10" xfId="54" applyNumberFormat="1" applyFont="1" applyFill="1" applyBorder="1" applyAlignment="1">
      <alignment horizontal="center" vertical="center"/>
    </xf>
    <xf numFmtId="0" fontId="36" fillId="26" borderId="10" xfId="54" applyFont="1" applyFill="1" applyBorder="1" applyAlignment="1">
      <alignment horizontal="center" vertical="center" wrapText="1"/>
    </xf>
    <xf numFmtId="49" fontId="101" fillId="0" borderId="10" xfId="54" applyNumberFormat="1" applyFont="1" applyFill="1" applyBorder="1" applyAlignment="1">
      <alignment horizontal="center" vertical="center"/>
    </xf>
    <xf numFmtId="49" fontId="101" fillId="0" borderId="10" xfId="54" applyNumberFormat="1" applyFont="1" applyFill="1" applyBorder="1" applyAlignment="1">
      <alignment horizontal="left" vertical="center" wrapText="1"/>
    </xf>
    <xf numFmtId="0" fontId="8" fillId="0" borderId="10" xfId="37" applyFont="1" applyBorder="1" applyAlignment="1">
      <alignment horizontal="center"/>
    </xf>
    <xf numFmtId="166" fontId="8" fillId="0" borderId="10" xfId="37" applyNumberFormat="1" applyFont="1" applyBorder="1" applyAlignment="1">
      <alignment horizontal="center"/>
    </xf>
    <xf numFmtId="49" fontId="101" fillId="37" borderId="10" xfId="54" applyNumberFormat="1" applyFont="1" applyFill="1" applyBorder="1" applyAlignment="1">
      <alignment horizontal="left" vertical="center" wrapText="1"/>
    </xf>
    <xf numFmtId="0" fontId="33" fillId="37" borderId="10" xfId="37" applyFont="1" applyFill="1" applyBorder="1" applyAlignment="1">
      <alignment vertical="center"/>
    </xf>
    <xf numFmtId="49" fontId="101" fillId="26" borderId="10" xfId="54" applyNumberFormat="1" applyFont="1" applyFill="1" applyBorder="1" applyAlignment="1">
      <alignment horizontal="center" vertical="center"/>
    </xf>
    <xf numFmtId="49" fontId="101" fillId="27" borderId="10" xfId="54" applyNumberFormat="1" applyFont="1" applyFill="1" applyBorder="1" applyAlignment="1">
      <alignment horizontal="center" vertical="center"/>
    </xf>
    <xf numFmtId="49" fontId="101" fillId="27" borderId="10" xfId="54" applyNumberFormat="1" applyFont="1" applyFill="1" applyBorder="1" applyAlignment="1">
      <alignment horizontal="left" vertical="center" wrapText="1"/>
    </xf>
    <xf numFmtId="0" fontId="101" fillId="0" borderId="10" xfId="54" applyFont="1" applyFill="1" applyBorder="1" applyAlignment="1">
      <alignment horizontal="center" vertical="center" wrapText="1"/>
    </xf>
    <xf numFmtId="0" fontId="101" fillId="38" borderId="10" xfId="54" applyFont="1" applyFill="1" applyBorder="1" applyAlignment="1">
      <alignment horizontal="center" vertical="center" wrapText="1"/>
    </xf>
    <xf numFmtId="0" fontId="101" fillId="37" borderId="10" xfId="54" applyFont="1" applyFill="1" applyBorder="1" applyAlignment="1">
      <alignment horizontal="center" vertical="center" wrapText="1"/>
    </xf>
    <xf numFmtId="0" fontId="101" fillId="0" borderId="10" xfId="54" applyFont="1" applyFill="1" applyBorder="1" applyAlignment="1">
      <alignment horizontal="left" vertical="center" wrapText="1"/>
    </xf>
    <xf numFmtId="49" fontId="101" fillId="0" borderId="12" xfId="54" applyNumberFormat="1" applyFont="1" applyFill="1" applyBorder="1" applyAlignment="1">
      <alignment horizontal="center" vertical="center"/>
    </xf>
    <xf numFmtId="49" fontId="101" fillId="0" borderId="12" xfId="54" applyNumberFormat="1" applyFont="1" applyFill="1" applyBorder="1" applyAlignment="1">
      <alignment horizontal="left" vertical="center" wrapText="1"/>
    </xf>
    <xf numFmtId="0" fontId="36" fillId="0" borderId="12" xfId="54" applyFont="1" applyFill="1" applyBorder="1" applyAlignment="1">
      <alignment horizontal="center"/>
    </xf>
    <xf numFmtId="49" fontId="36" fillId="26" borderId="12" xfId="54" applyNumberFormat="1" applyFont="1" applyFill="1" applyBorder="1" applyAlignment="1">
      <alignment horizontal="center" vertical="center"/>
    </xf>
    <xf numFmtId="0" fontId="36" fillId="26" borderId="12" xfId="54" applyFont="1" applyFill="1" applyBorder="1" applyAlignment="1">
      <alignment horizontal="center" vertical="center" wrapText="1"/>
    </xf>
    <xf numFmtId="49" fontId="101" fillId="27" borderId="12" xfId="54" applyNumberFormat="1" applyFont="1" applyFill="1" applyBorder="1" applyAlignment="1">
      <alignment horizontal="center" vertical="center"/>
    </xf>
    <xf numFmtId="49" fontId="101" fillId="27" borderId="12" xfId="54" applyNumberFormat="1" applyFont="1" applyFill="1" applyBorder="1" applyAlignment="1">
      <alignment horizontal="left" vertical="center" wrapText="1"/>
    </xf>
    <xf numFmtId="49" fontId="36" fillId="25" borderId="12" xfId="54" applyNumberFormat="1" applyFont="1" applyFill="1" applyBorder="1" applyAlignment="1">
      <alignment horizontal="center" vertical="center"/>
    </xf>
    <xf numFmtId="0" fontId="36" fillId="25" borderId="12" xfId="54" applyFont="1" applyFill="1" applyBorder="1" applyAlignment="1">
      <alignment horizontal="center" vertical="center" wrapText="1"/>
    </xf>
    <xf numFmtId="0" fontId="36" fillId="25" borderId="12" xfId="54" applyFont="1" applyFill="1" applyBorder="1" applyAlignment="1">
      <alignment horizontal="center" wrapText="1"/>
    </xf>
    <xf numFmtId="49" fontId="36" fillId="0" borderId="12" xfId="54" applyNumberFormat="1" applyFont="1" applyFill="1" applyBorder="1" applyAlignment="1">
      <alignment horizontal="center" vertical="center"/>
    </xf>
    <xf numFmtId="0" fontId="36" fillId="0" borderId="12" xfId="54" applyFont="1" applyFill="1" applyBorder="1" applyAlignment="1">
      <alignment horizontal="center" vertical="center" wrapText="1"/>
    </xf>
    <xf numFmtId="0" fontId="33" fillId="0" borderId="0" xfId="37" applyFont="1" applyFill="1"/>
    <xf numFmtId="0" fontId="33" fillId="0" borderId="12" xfId="37" applyFont="1" applyFill="1" applyBorder="1" applyAlignment="1">
      <alignment horizontal="center" vertical="center" wrapText="1"/>
    </xf>
    <xf numFmtId="0" fontId="33" fillId="0" borderId="12" xfId="37" applyFont="1" applyFill="1" applyBorder="1" applyAlignment="1">
      <alignment vertical="center" wrapText="1"/>
    </xf>
    <xf numFmtId="0" fontId="33" fillId="0" borderId="0" xfId="37" applyFont="1"/>
    <xf numFmtId="0" fontId="33" fillId="0" borderId="0" xfId="37" applyFont="1" applyAlignment="1">
      <alignment vertical="center"/>
    </xf>
    <xf numFmtId="197" fontId="30" fillId="0" borderId="0" xfId="54" applyNumberFormat="1" applyFont="1" applyAlignment="1">
      <alignment horizontal="center" vertical="center"/>
    </xf>
    <xf numFmtId="0" fontId="8" fillId="0" borderId="0" xfId="37" applyFont="1" applyAlignment="1">
      <alignment horizontal="center" vertical="center"/>
    </xf>
    <xf numFmtId="49" fontId="8" fillId="0" borderId="0" xfId="37" applyNumberFormat="1" applyFont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 vertical="center" wrapText="1"/>
    </xf>
    <xf numFmtId="197" fontId="8" fillId="0" borderId="10" xfId="37" applyNumberFormat="1" applyFont="1" applyBorder="1" applyAlignment="1">
      <alignment horizontal="left" vertical="center" wrapText="1"/>
    </xf>
    <xf numFmtId="197" fontId="8" fillId="0" borderId="10" xfId="37" applyNumberFormat="1" applyFont="1" applyBorder="1" applyAlignment="1">
      <alignment horizontal="right" vertical="center" wrapText="1"/>
    </xf>
    <xf numFmtId="9" fontId="8" fillId="0" borderId="10" xfId="742" applyFont="1" applyBorder="1" applyAlignment="1">
      <alignment horizontal="right" vertical="center" wrapText="1"/>
    </xf>
    <xf numFmtId="49" fontId="28" fillId="25" borderId="10" xfId="54" applyNumberFormat="1" applyFont="1" applyFill="1" applyBorder="1" applyAlignment="1">
      <alignment horizontal="center" vertical="center"/>
    </xf>
    <xf numFmtId="0" fontId="28" fillId="25" borderId="10" xfId="54" applyFont="1" applyFill="1" applyBorder="1" applyAlignment="1">
      <alignment horizontal="center" vertical="center" wrapText="1"/>
    </xf>
    <xf numFmtId="197" fontId="8" fillId="25" borderId="10" xfId="37" applyNumberFormat="1" applyFont="1" applyFill="1" applyBorder="1" applyAlignment="1">
      <alignment horizontal="left" vertical="center" wrapText="1"/>
    </xf>
    <xf numFmtId="197" fontId="8" fillId="25" borderId="10" xfId="37" applyNumberFormat="1" applyFont="1" applyFill="1" applyBorder="1" applyAlignment="1">
      <alignment horizontal="right" vertical="center" wrapText="1"/>
    </xf>
    <xf numFmtId="9" fontId="8" fillId="25" borderId="10" xfId="742" applyFont="1" applyFill="1" applyBorder="1" applyAlignment="1">
      <alignment horizontal="right" vertical="center" wrapText="1"/>
    </xf>
    <xf numFmtId="0" fontId="28" fillId="25" borderId="10" xfId="54" applyFont="1" applyFill="1" applyBorder="1" applyAlignment="1">
      <alignment horizontal="center" wrapText="1"/>
    </xf>
    <xf numFmtId="0" fontId="104" fillId="0" borderId="10" xfId="37" applyFont="1" applyFill="1" applyBorder="1" applyAlignment="1">
      <alignment horizontal="center" vertical="center" wrapText="1"/>
    </xf>
    <xf numFmtId="0" fontId="104" fillId="0" borderId="10" xfId="37" applyFont="1" applyFill="1" applyBorder="1" applyAlignment="1">
      <alignment vertical="center" wrapText="1"/>
    </xf>
    <xf numFmtId="49" fontId="28" fillId="24" borderId="10" xfId="54" applyNumberFormat="1" applyFont="1" applyFill="1" applyBorder="1" applyAlignment="1">
      <alignment horizontal="center" vertical="center"/>
    </xf>
    <xf numFmtId="0" fontId="105" fillId="24" borderId="10" xfId="54" applyFont="1" applyFill="1" applyBorder="1" applyAlignment="1">
      <alignment horizontal="center" vertical="center" wrapText="1"/>
    </xf>
    <xf numFmtId="197" fontId="8" fillId="24" borderId="10" xfId="37" applyNumberFormat="1" applyFont="1" applyFill="1" applyBorder="1" applyAlignment="1">
      <alignment horizontal="left" vertical="center" wrapText="1"/>
    </xf>
    <xf numFmtId="197" fontId="8" fillId="24" borderId="10" xfId="37" applyNumberFormat="1" applyFont="1" applyFill="1" applyBorder="1" applyAlignment="1">
      <alignment horizontal="right" vertical="center" wrapText="1"/>
    </xf>
    <xf numFmtId="9" fontId="8" fillId="24" borderId="10" xfId="742" applyFont="1" applyFill="1" applyBorder="1" applyAlignment="1">
      <alignment horizontal="right" vertical="center" wrapText="1"/>
    </xf>
    <xf numFmtId="0" fontId="31" fillId="25" borderId="10" xfId="54" applyFont="1" applyFill="1" applyBorder="1" applyAlignment="1">
      <alignment horizontal="center" vertical="center" wrapText="1"/>
    </xf>
    <xf numFmtId="49" fontId="28" fillId="26" borderId="10" xfId="54" applyNumberFormat="1" applyFont="1" applyFill="1" applyBorder="1" applyAlignment="1">
      <alignment horizontal="center" vertical="center"/>
    </xf>
    <xf numFmtId="0" fontId="31" fillId="26" borderId="10" xfId="54" applyFont="1" applyFill="1" applyBorder="1" applyAlignment="1">
      <alignment horizontal="center" vertical="center" wrapText="1"/>
    </xf>
    <xf numFmtId="197" fontId="8" fillId="26" borderId="10" xfId="37" applyNumberFormat="1" applyFont="1" applyFill="1" applyBorder="1" applyAlignment="1">
      <alignment horizontal="left" vertical="center" wrapText="1"/>
    </xf>
    <xf numFmtId="197" fontId="8" fillId="26" borderId="10" xfId="37" applyNumberFormat="1" applyFont="1" applyFill="1" applyBorder="1" applyAlignment="1">
      <alignment horizontal="right" vertical="center" wrapText="1"/>
    </xf>
    <xf numFmtId="9" fontId="8" fillId="26" borderId="10" xfId="742" applyFont="1" applyFill="1" applyBorder="1" applyAlignment="1">
      <alignment horizontal="right" vertical="center" wrapText="1"/>
    </xf>
    <xf numFmtId="49" fontId="28" fillId="28" borderId="10" xfId="54" applyNumberFormat="1" applyFont="1" applyFill="1" applyBorder="1" applyAlignment="1">
      <alignment horizontal="center" vertical="center"/>
    </xf>
    <xf numFmtId="0" fontId="31" fillId="28" borderId="10" xfId="54" applyFont="1" applyFill="1" applyBorder="1" applyAlignment="1">
      <alignment horizontal="center" vertical="center" wrapText="1"/>
    </xf>
    <xf numFmtId="197" fontId="8" fillId="28" borderId="10" xfId="37" applyNumberFormat="1" applyFont="1" applyFill="1" applyBorder="1" applyAlignment="1">
      <alignment horizontal="left" vertical="center" wrapText="1"/>
    </xf>
    <xf numFmtId="197" fontId="8" fillId="28" borderId="10" xfId="37" applyNumberFormat="1" applyFont="1" applyFill="1" applyBorder="1" applyAlignment="1">
      <alignment horizontal="right" vertical="center" wrapText="1"/>
    </xf>
    <xf numFmtId="9" fontId="8" fillId="28" borderId="10" xfId="742" applyFont="1" applyFill="1" applyBorder="1" applyAlignment="1">
      <alignment horizontal="right" vertical="center" wrapText="1"/>
    </xf>
    <xf numFmtId="197" fontId="8" fillId="28" borderId="10" xfId="37" applyNumberFormat="1" applyFont="1" applyFill="1" applyBorder="1" applyAlignment="1">
      <alignment horizontal="right" vertical="top" wrapText="1"/>
    </xf>
    <xf numFmtId="49" fontId="28" fillId="0" borderId="10" xfId="54" applyNumberFormat="1" applyFont="1" applyFill="1" applyBorder="1" applyAlignment="1">
      <alignment horizontal="center" vertical="center"/>
    </xf>
    <xf numFmtId="49" fontId="30" fillId="0" borderId="10" xfId="54" applyNumberFormat="1" applyFont="1" applyFill="1" applyBorder="1" applyAlignment="1">
      <alignment horizontal="left" vertical="top" wrapText="1"/>
    </xf>
    <xf numFmtId="197" fontId="8" fillId="0" borderId="10" xfId="37" applyNumberFormat="1" applyFont="1" applyBorder="1" applyAlignment="1">
      <alignment horizontal="right" vertical="top" wrapText="1"/>
    </xf>
    <xf numFmtId="0" fontId="8" fillId="39" borderId="35" xfId="37" applyFont="1" applyFill="1" applyBorder="1"/>
    <xf numFmtId="197" fontId="8" fillId="26" borderId="10" xfId="37" applyNumberFormat="1" applyFont="1" applyFill="1" applyBorder="1" applyAlignment="1">
      <alignment horizontal="right" vertical="top" wrapText="1"/>
    </xf>
    <xf numFmtId="49" fontId="106" fillId="0" borderId="10" xfId="54" applyNumberFormat="1" applyFont="1" applyFill="1" applyBorder="1" applyAlignment="1">
      <alignment horizontal="left" vertical="center" wrapText="1"/>
    </xf>
    <xf numFmtId="0" fontId="105" fillId="28" borderId="10" xfId="54" applyFont="1" applyFill="1" applyBorder="1" applyAlignment="1">
      <alignment horizontal="center" vertical="center" wrapText="1"/>
    </xf>
    <xf numFmtId="49" fontId="28" fillId="40" borderId="10" xfId="54" applyNumberFormat="1" applyFont="1" applyFill="1" applyBorder="1" applyAlignment="1">
      <alignment horizontal="center" vertical="center"/>
    </xf>
    <xf numFmtId="0" fontId="31" fillId="40" borderId="10" xfId="54" applyFont="1" applyFill="1" applyBorder="1" applyAlignment="1">
      <alignment horizontal="center" vertical="center" wrapText="1"/>
    </xf>
    <xf numFmtId="197" fontId="8" fillId="40" borderId="10" xfId="37" applyNumberFormat="1" applyFont="1" applyFill="1" applyBorder="1" applyAlignment="1">
      <alignment horizontal="left" vertical="center" wrapText="1"/>
    </xf>
    <xf numFmtId="197" fontId="8" fillId="40" borderId="10" xfId="37" applyNumberFormat="1" applyFont="1" applyFill="1" applyBorder="1" applyAlignment="1">
      <alignment horizontal="right" vertical="center" wrapText="1"/>
    </xf>
    <xf numFmtId="9" fontId="8" fillId="40" borderId="10" xfId="742" applyFont="1" applyFill="1" applyBorder="1" applyAlignment="1">
      <alignment horizontal="right" vertical="center" wrapText="1"/>
    </xf>
    <xf numFmtId="197" fontId="8" fillId="40" borderId="10" xfId="37" applyNumberFormat="1" applyFont="1" applyFill="1" applyBorder="1" applyAlignment="1">
      <alignment horizontal="right" vertical="top" wrapText="1"/>
    </xf>
    <xf numFmtId="49" fontId="106" fillId="27" borderId="10" xfId="54" applyNumberFormat="1" applyFont="1" applyFill="1" applyBorder="1" applyAlignment="1">
      <alignment horizontal="left" vertical="center" wrapText="1"/>
    </xf>
    <xf numFmtId="49" fontId="28" fillId="27" borderId="10" xfId="54" applyNumberFormat="1" applyFont="1" applyFill="1" applyBorder="1" applyAlignment="1">
      <alignment horizontal="center" vertical="center"/>
    </xf>
    <xf numFmtId="197" fontId="8" fillId="25" borderId="10" xfId="37" applyNumberFormat="1" applyFont="1" applyFill="1" applyBorder="1" applyAlignment="1">
      <alignment horizontal="right" vertical="top" wrapText="1"/>
    </xf>
    <xf numFmtId="49" fontId="28" fillId="0" borderId="10" xfId="54" applyNumberFormat="1" applyFont="1" applyFill="1" applyBorder="1" applyAlignment="1">
      <alignment horizontal="center" vertical="top"/>
    </xf>
    <xf numFmtId="0" fontId="8" fillId="0" borderId="0" xfId="37" applyFont="1" applyAlignment="1">
      <alignment vertical="top"/>
    </xf>
    <xf numFmtId="0" fontId="31" fillId="0" borderId="10" xfId="54" applyFont="1" applyFill="1" applyBorder="1" applyAlignment="1">
      <alignment horizontal="center"/>
    </xf>
    <xf numFmtId="0" fontId="31" fillId="25" borderId="10" xfId="54" applyFont="1" applyFill="1" applyBorder="1" applyAlignment="1">
      <alignment horizontal="center" wrapText="1"/>
    </xf>
    <xf numFmtId="0" fontId="8" fillId="0" borderId="0" xfId="37" applyFont="1" applyAlignment="1">
      <alignment horizontal="left"/>
    </xf>
    <xf numFmtId="0" fontId="33" fillId="0" borderId="0" xfId="37" applyFont="1" applyFill="1" applyAlignment="1">
      <alignment horizontal="center" wrapText="1"/>
    </xf>
    <xf numFmtId="0" fontId="30" fillId="0" borderId="0" xfId="54" applyFont="1" applyAlignment="1">
      <alignment horizontal="left" vertical="center"/>
    </xf>
    <xf numFmtId="0" fontId="41" fillId="0" borderId="10" xfId="54" applyFont="1" applyFill="1" applyBorder="1" applyAlignment="1">
      <alignment horizontal="left" vertical="center" wrapText="1"/>
    </xf>
    <xf numFmtId="0" fontId="41" fillId="0" borderId="10" xfId="54" applyFont="1" applyFill="1" applyBorder="1" applyAlignment="1">
      <alignment horizontal="left" wrapText="1"/>
    </xf>
    <xf numFmtId="49" fontId="30" fillId="24" borderId="10" xfId="54" applyNumberFormat="1" applyFont="1" applyFill="1" applyBorder="1" applyAlignment="1">
      <alignment horizontal="center" vertical="center"/>
    </xf>
    <xf numFmtId="0" fontId="41" fillId="25" borderId="10" xfId="54" applyFont="1" applyFill="1" applyBorder="1" applyAlignment="1">
      <alignment horizontal="left" vertical="center" wrapText="1"/>
    </xf>
    <xf numFmtId="0" fontId="41" fillId="26" borderId="10" xfId="54" applyFont="1" applyFill="1" applyBorder="1" applyAlignment="1">
      <alignment horizontal="left" vertical="center" wrapText="1"/>
    </xf>
    <xf numFmtId="49" fontId="30" fillId="41" borderId="10" xfId="54" applyNumberFormat="1" applyFont="1" applyFill="1" applyBorder="1" applyAlignment="1">
      <alignment horizontal="center" vertical="center"/>
    </xf>
    <xf numFmtId="0" fontId="41" fillId="41" borderId="10" xfId="54" applyFont="1" applyFill="1" applyBorder="1" applyAlignment="1">
      <alignment horizontal="left" vertical="center" wrapText="1"/>
    </xf>
    <xf numFmtId="0" fontId="56" fillId="0" borderId="10" xfId="54" applyFont="1" applyFill="1" applyBorder="1" applyAlignment="1">
      <alignment horizontal="left" vertical="center" wrapText="1"/>
    </xf>
    <xf numFmtId="0" fontId="8" fillId="0" borderId="10" xfId="37" applyFont="1" applyFill="1" applyBorder="1" applyAlignment="1">
      <alignment horizontal="left" vertical="center" wrapText="1"/>
    </xf>
    <xf numFmtId="0" fontId="9" fillId="42" borderId="10" xfId="37" applyFont="1" applyFill="1" applyBorder="1" applyAlignment="1">
      <alignment horizontal="left" vertical="center" wrapText="1"/>
    </xf>
    <xf numFmtId="0" fontId="42" fillId="0" borderId="10" xfId="54" applyFont="1" applyFill="1" applyBorder="1" applyAlignment="1">
      <alignment horizontal="left" vertical="center" wrapText="1"/>
    </xf>
    <xf numFmtId="0" fontId="41" fillId="0" borderId="10" xfId="54" applyFont="1" applyFill="1" applyBorder="1" applyAlignment="1">
      <alignment horizontal="left"/>
    </xf>
    <xf numFmtId="166" fontId="107" fillId="0" borderId="10" xfId="743" applyNumberFormat="1" applyFont="1" applyFill="1" applyBorder="1" applyAlignment="1">
      <alignment horizontal="left" vertical="center" wrapText="1"/>
    </xf>
    <xf numFmtId="0" fontId="41" fillId="25" borderId="10" xfId="54" applyFont="1" applyFill="1" applyBorder="1" applyAlignment="1">
      <alignment horizontal="left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center" vertical="center" wrapText="1"/>
    </xf>
    <xf numFmtId="199" fontId="8" fillId="0" borderId="0" xfId="107" applyNumberFormat="1" applyFont="1"/>
    <xf numFmtId="0" fontId="9" fillId="0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199" fontId="37" fillId="0" borderId="0" xfId="107" applyNumberFormat="1" applyFont="1" applyFill="1" applyAlignment="1">
      <alignment horizontal="center" wrapText="1"/>
    </xf>
    <xf numFmtId="0" fontId="37" fillId="0" borderId="0" xfId="37" applyFont="1" applyFill="1" applyAlignment="1">
      <alignment horizontal="center" wrapText="1"/>
    </xf>
    <xf numFmtId="0" fontId="37" fillId="0" borderId="0" xfId="37" applyFont="1" applyFill="1" applyAlignment="1">
      <alignment horizontal="left" wrapText="1"/>
    </xf>
    <xf numFmtId="0" fontId="30" fillId="0" borderId="0" xfId="54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left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198" fontId="9" fillId="0" borderId="10" xfId="107" applyNumberFormat="1" applyFont="1" applyBorder="1" applyAlignment="1">
      <alignment horizontal="center" vertical="center"/>
    </xf>
    <xf numFmtId="0" fontId="109" fillId="0" borderId="0" xfId="54" applyFont="1" applyAlignment="1">
      <alignment vertical="center"/>
    </xf>
    <xf numFmtId="0" fontId="8" fillId="0" borderId="0" xfId="54" applyFont="1" applyAlignment="1">
      <alignment vertical="center"/>
    </xf>
    <xf numFmtId="199" fontId="8" fillId="0" borderId="0" xfId="107" applyNumberFormat="1" applyFont="1" applyAlignment="1">
      <alignment horizontal="center" vertical="center"/>
    </xf>
    <xf numFmtId="0" fontId="108" fillId="0" borderId="0" xfId="54" applyFont="1" applyAlignment="1">
      <alignment vertical="center"/>
    </xf>
    <xf numFmtId="0" fontId="37" fillId="0" borderId="0" xfId="530" applyFont="1" applyFill="1" applyAlignment="1"/>
    <xf numFmtId="10" fontId="45" fillId="0" borderId="10" xfId="744" applyNumberFormat="1" applyFont="1" applyFill="1" applyBorder="1" applyAlignment="1">
      <alignment horizontal="center" vertical="center" wrapText="1"/>
    </xf>
    <xf numFmtId="10" fontId="8" fillId="0" borderId="10" xfId="744" applyNumberFormat="1" applyFont="1" applyFill="1" applyBorder="1" applyAlignment="1">
      <alignment horizontal="center" vertical="center" wrapText="1"/>
    </xf>
    <xf numFmtId="166" fontId="45" fillId="0" borderId="10" xfId="744" applyNumberFormat="1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left" wrapText="1"/>
    </xf>
    <xf numFmtId="0" fontId="8" fillId="0" borderId="0" xfId="54" applyFont="1" applyAlignment="1">
      <alignment horizontal="left" vertical="center"/>
    </xf>
    <xf numFmtId="0" fontId="8" fillId="0" borderId="10" xfId="37" applyFont="1" applyBorder="1" applyAlignment="1">
      <alignment horizontal="center" vertical="center" wrapText="1"/>
    </xf>
    <xf numFmtId="198" fontId="9" fillId="0" borderId="10" xfId="107" applyNumberFormat="1" applyFont="1" applyFill="1" applyBorder="1" applyAlignment="1">
      <alignment horizontal="left" vertical="center" wrapText="1"/>
    </xf>
    <xf numFmtId="0" fontId="9" fillId="25" borderId="10" xfId="54" applyFont="1" applyFill="1" applyBorder="1" applyAlignment="1">
      <alignment horizontal="left" vertical="center" wrapText="1"/>
    </xf>
    <xf numFmtId="0" fontId="37" fillId="0" borderId="0" xfId="37" applyFont="1" applyFill="1" applyAlignment="1">
      <alignment horizont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8" fillId="0" borderId="0" xfId="37" applyFont="1" applyAlignment="1">
      <alignment horizontal="center" wrapText="1"/>
    </xf>
    <xf numFmtId="0" fontId="8" fillId="0" borderId="0" xfId="54" applyFont="1" applyAlignment="1">
      <alignment horizontal="center" vertical="center" wrapText="1"/>
    </xf>
    <xf numFmtId="198" fontId="9" fillId="0" borderId="10" xfId="107" applyNumberFormat="1" applyFont="1" applyFill="1" applyBorder="1" applyAlignment="1">
      <alignment horizontal="center" vertical="center" wrapText="1"/>
    </xf>
    <xf numFmtId="198" fontId="9" fillId="0" borderId="11" xfId="107" applyNumberFormat="1" applyFont="1" applyFill="1" applyBorder="1" applyAlignment="1">
      <alignment vertical="center" wrapText="1"/>
    </xf>
    <xf numFmtId="49" fontId="8" fillId="0" borderId="11" xfId="37" applyNumberFormat="1" applyFont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vertical="center" wrapText="1"/>
    </xf>
    <xf numFmtId="0" fontId="8" fillId="0" borderId="11" xfId="37" applyFont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8" fillId="26" borderId="10" xfId="745" applyFont="1" applyFill="1" applyBorder="1" applyAlignment="1">
      <alignment horizontal="center" vertical="center" wrapText="1"/>
    </xf>
    <xf numFmtId="0" fontId="9" fillId="40" borderId="10" xfId="56" applyFont="1" applyFill="1" applyBorder="1" applyAlignment="1">
      <alignment horizontal="center" vertical="center" wrapText="1"/>
    </xf>
    <xf numFmtId="201" fontId="9" fillId="40" borderId="10" xfId="499" applyNumberFormat="1" applyFont="1" applyFill="1" applyBorder="1" applyAlignment="1">
      <alignment horizontal="center" vertical="center"/>
    </xf>
    <xf numFmtId="49" fontId="8" fillId="26" borderId="10" xfId="54" applyNumberFormat="1" applyFont="1" applyFill="1" applyBorder="1" applyAlignment="1">
      <alignment horizontal="center" vertical="center"/>
    </xf>
    <xf numFmtId="165" fontId="8" fillId="26" borderId="10" xfId="745" applyNumberFormat="1" applyFont="1" applyFill="1" applyBorder="1" applyAlignment="1">
      <alignment horizontal="center" vertical="center" wrapText="1"/>
    </xf>
    <xf numFmtId="0" fontId="9" fillId="26" borderId="10" xfId="54" applyFont="1" applyFill="1" applyBorder="1" applyAlignment="1">
      <alignment horizontal="left" vertical="center" wrapText="1"/>
    </xf>
    <xf numFmtId="0" fontId="8" fillId="0" borderId="0" xfId="37" applyFont="1" applyAlignment="1">
      <alignment horizontal="right"/>
    </xf>
    <xf numFmtId="1" fontId="9" fillId="24" borderId="10" xfId="745" applyNumberFormat="1" applyFont="1" applyFill="1" applyBorder="1" applyAlignment="1">
      <alignment horizontal="center" vertical="center" wrapText="1"/>
    </xf>
    <xf numFmtId="166" fontId="9" fillId="24" borderId="10" xfId="745" applyNumberFormat="1" applyFont="1" applyFill="1" applyBorder="1" applyAlignment="1">
      <alignment horizontal="center" vertical="center" wrapText="1"/>
    </xf>
    <xf numFmtId="166" fontId="9" fillId="24" borderId="10" xfId="746" applyNumberFormat="1" applyFont="1" applyFill="1" applyBorder="1" applyAlignment="1">
      <alignment horizontal="center" vertical="center" wrapText="1"/>
    </xf>
    <xf numFmtId="0" fontId="8" fillId="25" borderId="10" xfId="745" applyFont="1" applyFill="1" applyBorder="1" applyAlignment="1">
      <alignment horizontal="center" vertical="center" wrapText="1"/>
    </xf>
    <xf numFmtId="0" fontId="9" fillId="25" borderId="10" xfId="745" applyFont="1" applyFill="1" applyBorder="1" applyAlignment="1">
      <alignment horizontal="center" vertical="center" wrapText="1"/>
    </xf>
    <xf numFmtId="0" fontId="8" fillId="0" borderId="10" xfId="37" applyFont="1" applyFill="1" applyBorder="1"/>
    <xf numFmtId="198" fontId="8" fillId="0" borderId="10" xfId="107" applyNumberFormat="1" applyFont="1" applyBorder="1" applyAlignment="1">
      <alignment horizontal="center" vertical="center"/>
    </xf>
    <xf numFmtId="166" fontId="8" fillId="25" borderId="10" xfId="746" applyNumberFormat="1" applyFont="1" applyFill="1" applyBorder="1" applyAlignment="1">
      <alignment horizontal="center" vertical="center" wrapText="1"/>
    </xf>
    <xf numFmtId="166" fontId="8" fillId="26" borderId="10" xfId="746" applyNumberFormat="1" applyFont="1" applyFill="1" applyBorder="1" applyAlignment="1">
      <alignment horizontal="center" vertical="center" wrapText="1"/>
    </xf>
    <xf numFmtId="166" fontId="8" fillId="40" borderId="10" xfId="746" applyNumberFormat="1" applyFont="1" applyFill="1" applyBorder="1" applyAlignment="1">
      <alignment horizontal="center" vertical="center" wrapText="1"/>
    </xf>
    <xf numFmtId="166" fontId="8" fillId="0" borderId="10" xfId="746" applyNumberFormat="1" applyFont="1" applyFill="1" applyBorder="1" applyAlignment="1">
      <alignment horizontal="center" vertical="center" wrapText="1"/>
    </xf>
    <xf numFmtId="166" fontId="8" fillId="40" borderId="10" xfId="37" applyNumberFormat="1" applyFont="1" applyFill="1" applyBorder="1" applyAlignment="1">
      <alignment horizontal="center" vertical="center"/>
    </xf>
    <xf numFmtId="166" fontId="8" fillId="40" borderId="10" xfId="745" applyNumberFormat="1" applyFont="1" applyFill="1" applyBorder="1" applyAlignment="1">
      <alignment horizontal="center" vertical="center" wrapText="1"/>
    </xf>
    <xf numFmtId="166" fontId="9" fillId="24" borderId="10" xfId="54" applyNumberFormat="1" applyFont="1" applyFill="1" applyBorder="1" applyAlignment="1">
      <alignment horizontal="left" vertical="center" wrapText="1"/>
    </xf>
    <xf numFmtId="0" fontId="9" fillId="40" borderId="10" xfId="56" applyFont="1" applyFill="1" applyBorder="1" applyAlignment="1">
      <alignment horizontal="left" vertical="center" wrapText="1"/>
    </xf>
    <xf numFmtId="49" fontId="8" fillId="0" borderId="10" xfId="37" applyNumberFormat="1" applyFont="1" applyFill="1" applyBorder="1" applyAlignment="1">
      <alignment horizontal="center" vertical="center"/>
    </xf>
    <xf numFmtId="198" fontId="8" fillId="0" borderId="10" xfId="107" applyNumberFormat="1" applyFont="1" applyFill="1" applyBorder="1" applyAlignment="1">
      <alignment horizontal="center" vertical="center"/>
    </xf>
    <xf numFmtId="49" fontId="0" fillId="0" borderId="10" xfId="54" applyNumberFormat="1" applyFont="1" applyFill="1" applyBorder="1" applyAlignment="1">
      <alignment horizontal="left" vertical="center" wrapText="1"/>
    </xf>
    <xf numFmtId="202" fontId="8" fillId="0" borderId="10" xfId="54" applyNumberFormat="1" applyFont="1" applyFill="1" applyBorder="1" applyAlignment="1">
      <alignment horizontal="center" vertical="center"/>
    </xf>
    <xf numFmtId="198" fontId="8" fillId="0" borderId="10" xfId="107" applyNumberFormat="1" applyFont="1" applyFill="1" applyBorder="1" applyAlignment="1">
      <alignment horizontal="right" vertical="center" wrapText="1"/>
    </xf>
    <xf numFmtId="203" fontId="9" fillId="0" borderId="10" xfId="107" applyNumberFormat="1" applyFont="1" applyFill="1" applyBorder="1" applyAlignment="1">
      <alignment horizontal="right" vertical="center" wrapText="1"/>
    </xf>
    <xf numFmtId="198" fontId="9" fillId="0" borderId="10" xfId="107" applyNumberFormat="1" applyFont="1" applyFill="1" applyBorder="1" applyAlignment="1">
      <alignment horizontal="right" vertical="center" wrapText="1"/>
    </xf>
    <xf numFmtId="203" fontId="8" fillId="0" borderId="10" xfId="107" applyNumberFormat="1" applyFont="1" applyFill="1" applyBorder="1" applyAlignment="1">
      <alignment horizontal="right" vertical="center" wrapText="1"/>
    </xf>
    <xf numFmtId="171" fontId="9" fillId="0" borderId="10" xfId="106" applyNumberFormat="1" applyFont="1" applyFill="1" applyBorder="1" applyAlignment="1">
      <alignment horizontal="right" vertical="center" wrapText="1"/>
    </xf>
    <xf numFmtId="198" fontId="9" fillId="0" borderId="11" xfId="107" applyNumberFormat="1" applyFont="1" applyFill="1" applyBorder="1" applyAlignment="1">
      <alignment horizontal="right" vertical="center" wrapText="1"/>
    </xf>
    <xf numFmtId="171" fontId="9" fillId="0" borderId="11" xfId="106" applyNumberFormat="1" applyFont="1" applyFill="1" applyBorder="1" applyAlignment="1">
      <alignment horizontal="right" vertical="center" wrapText="1"/>
    </xf>
    <xf numFmtId="166" fontId="9" fillId="24" borderId="10" xfId="746" applyNumberFormat="1" applyFont="1" applyFill="1" applyBorder="1" applyAlignment="1">
      <alignment horizontal="right" vertical="center" wrapText="1"/>
    </xf>
    <xf numFmtId="166" fontId="9" fillId="24" borderId="10" xfId="107" applyNumberFormat="1" applyFont="1" applyFill="1" applyBorder="1" applyAlignment="1">
      <alignment horizontal="right" vertical="center" wrapText="1"/>
    </xf>
    <xf numFmtId="171" fontId="9" fillId="24" borderId="10" xfId="106" applyNumberFormat="1" applyFont="1" applyFill="1" applyBorder="1" applyAlignment="1">
      <alignment horizontal="right" vertical="center" wrapText="1"/>
    </xf>
    <xf numFmtId="166" fontId="9" fillId="25" borderId="10" xfId="746" applyNumberFormat="1" applyFont="1" applyFill="1" applyBorder="1" applyAlignment="1">
      <alignment horizontal="right" vertical="center" wrapText="1"/>
    </xf>
    <xf numFmtId="166" fontId="8" fillId="25" borderId="10" xfId="746" applyNumberFormat="1" applyFont="1" applyFill="1" applyBorder="1" applyAlignment="1">
      <alignment horizontal="right" vertical="center" wrapText="1"/>
    </xf>
    <xf numFmtId="171" fontId="8" fillId="25" borderId="10" xfId="106" applyNumberFormat="1" applyFont="1" applyFill="1" applyBorder="1" applyAlignment="1">
      <alignment horizontal="right" vertical="center" wrapText="1"/>
    </xf>
    <xf numFmtId="166" fontId="9" fillId="26" borderId="10" xfId="746" applyNumberFormat="1" applyFont="1" applyFill="1" applyBorder="1" applyAlignment="1">
      <alignment horizontal="right" vertical="center" wrapText="1"/>
    </xf>
    <xf numFmtId="166" fontId="8" fillId="26" borderId="10" xfId="746" applyNumberFormat="1" applyFont="1" applyFill="1" applyBorder="1" applyAlignment="1">
      <alignment horizontal="right" vertical="center" wrapText="1"/>
    </xf>
    <xf numFmtId="171" fontId="8" fillId="26" borderId="10" xfId="106" applyNumberFormat="1" applyFont="1" applyFill="1" applyBorder="1" applyAlignment="1">
      <alignment horizontal="right" vertical="center" wrapText="1"/>
    </xf>
    <xf numFmtId="166" fontId="9" fillId="40" borderId="10" xfId="746" applyNumberFormat="1" applyFont="1" applyFill="1" applyBorder="1" applyAlignment="1">
      <alignment horizontal="right" vertical="center" wrapText="1"/>
    </xf>
    <xf numFmtId="166" fontId="8" fillId="40" borderId="10" xfId="746" applyNumberFormat="1" applyFont="1" applyFill="1" applyBorder="1" applyAlignment="1">
      <alignment horizontal="right" vertical="center" wrapText="1"/>
    </xf>
    <xf numFmtId="171" fontId="8" fillId="40" borderId="10" xfId="106" applyNumberFormat="1" applyFont="1" applyFill="1" applyBorder="1" applyAlignment="1">
      <alignment horizontal="right" vertical="center" wrapText="1"/>
    </xf>
    <xf numFmtId="166" fontId="8" fillId="40" borderId="10" xfId="37" applyNumberFormat="1" applyFont="1" applyFill="1" applyBorder="1" applyAlignment="1">
      <alignment horizontal="right" vertical="center"/>
    </xf>
    <xf numFmtId="171" fontId="8" fillId="40" borderId="10" xfId="106" applyNumberFormat="1" applyFont="1" applyFill="1" applyBorder="1" applyAlignment="1">
      <alignment horizontal="right" vertical="center"/>
    </xf>
    <xf numFmtId="166" fontId="8" fillId="40" borderId="10" xfId="745" applyNumberFormat="1" applyFont="1" applyFill="1" applyBorder="1" applyAlignment="1">
      <alignment horizontal="right" vertical="center" wrapText="1"/>
    </xf>
    <xf numFmtId="166" fontId="8" fillId="0" borderId="10" xfId="746" applyNumberFormat="1" applyFont="1" applyFill="1" applyBorder="1" applyAlignment="1">
      <alignment horizontal="right" vertical="center" wrapText="1"/>
    </xf>
    <xf numFmtId="4" fontId="8" fillId="0" borderId="10" xfId="37" applyNumberFormat="1" applyFont="1" applyBorder="1" applyAlignment="1">
      <alignment horizontal="right" vertical="center"/>
    </xf>
    <xf numFmtId="202" fontId="8" fillId="0" borderId="10" xfId="54" applyNumberFormat="1" applyFont="1" applyFill="1" applyBorder="1" applyAlignment="1">
      <alignment horizontal="right" vertical="center"/>
    </xf>
    <xf numFmtId="166" fontId="8" fillId="0" borderId="10" xfId="107" applyNumberFormat="1" applyFont="1" applyFill="1" applyBorder="1" applyAlignment="1">
      <alignment horizontal="right" vertical="center" wrapText="1"/>
    </xf>
    <xf numFmtId="171" fontId="8" fillId="0" borderId="10" xfId="106" applyNumberFormat="1" applyFont="1" applyFill="1" applyBorder="1" applyAlignment="1">
      <alignment horizontal="righ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108" fillId="0" borderId="0" xfId="54" applyFont="1" applyAlignment="1">
      <alignment horizontal="center" vertical="center"/>
    </xf>
    <xf numFmtId="0" fontId="108" fillId="0" borderId="0" xfId="54" applyFont="1" applyAlignment="1">
      <alignment horizontal="left" vertical="center"/>
    </xf>
    <xf numFmtId="199" fontId="108" fillId="0" borderId="0" xfId="107" applyNumberFormat="1" applyFont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37" fillId="0" borderId="0" xfId="0" applyFont="1" applyFill="1" applyAlignment="1">
      <alignment horizontal="left"/>
    </xf>
    <xf numFmtId="199" fontId="37" fillId="0" borderId="0" xfId="107" applyNumberFormat="1" applyFont="1" applyFill="1" applyAlignment="1">
      <alignment horizontal="center"/>
    </xf>
    <xf numFmtId="0" fontId="37" fillId="0" borderId="0" xfId="37" applyFont="1" applyFill="1" applyAlignment="1">
      <alignment horizontal="center" wrapText="1"/>
    </xf>
    <xf numFmtId="0" fontId="37" fillId="0" borderId="0" xfId="37" applyFont="1" applyFill="1" applyAlignment="1">
      <alignment horizontal="left" wrapText="1"/>
    </xf>
    <xf numFmtId="199" fontId="37" fillId="0" borderId="0" xfId="107" applyNumberFormat="1" applyFont="1" applyFill="1" applyAlignment="1">
      <alignment horizontal="center" wrapText="1"/>
    </xf>
    <xf numFmtId="0" fontId="8" fillId="0" borderId="0" xfId="54" applyFont="1" applyAlignment="1">
      <alignment horizontal="center" vertical="center"/>
    </xf>
    <xf numFmtId="0" fontId="8" fillId="0" borderId="0" xfId="54" applyFont="1" applyAlignment="1">
      <alignment horizontal="left" vertical="center"/>
    </xf>
    <xf numFmtId="199" fontId="8" fillId="0" borderId="0" xfId="107" applyNumberFormat="1" applyFont="1" applyAlignment="1">
      <alignment horizontal="center" vertical="center"/>
    </xf>
    <xf numFmtId="0" fontId="9" fillId="0" borderId="21" xfId="37" applyFont="1" applyFill="1" applyBorder="1" applyAlignment="1">
      <alignment horizontal="center"/>
    </xf>
    <xf numFmtId="0" fontId="9" fillId="0" borderId="21" xfId="37" applyFont="1" applyFill="1" applyBorder="1" applyAlignment="1">
      <alignment horizontal="left"/>
    </xf>
    <xf numFmtId="199" fontId="9" fillId="0" borderId="21" xfId="107" applyNumberFormat="1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left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/>
    </xf>
    <xf numFmtId="0" fontId="9" fillId="0" borderId="24" xfId="37" applyFont="1" applyFill="1" applyBorder="1" applyAlignment="1">
      <alignment horizontal="center" vertical="center"/>
    </xf>
    <xf numFmtId="199" fontId="9" fillId="0" borderId="24" xfId="107" applyNumberFormat="1" applyFont="1" applyFill="1" applyBorder="1" applyAlignment="1">
      <alignment horizontal="center" vertical="center"/>
    </xf>
    <xf numFmtId="0" fontId="9" fillId="0" borderId="18" xfId="37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35" fillId="0" borderId="0" xfId="54" applyFont="1" applyAlignment="1">
      <alignment horizontal="center" vertical="center"/>
    </xf>
    <xf numFmtId="0" fontId="30" fillId="0" borderId="0" xfId="54" applyFont="1" applyAlignment="1">
      <alignment horizontal="center" vertical="center"/>
    </xf>
    <xf numFmtId="0" fontId="41" fillId="0" borderId="10" xfId="54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7" fillId="0" borderId="0" xfId="37" applyFont="1" applyFill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9" fillId="0" borderId="21" xfId="37" applyFont="1" applyFill="1" applyBorder="1" applyAlignment="1">
      <alignment horizontal="center" vertical="center"/>
    </xf>
    <xf numFmtId="0" fontId="36" fillId="0" borderId="0" xfId="54" applyFont="1" applyAlignment="1">
      <alignment horizontal="center" vertical="center"/>
    </xf>
    <xf numFmtId="0" fontId="9" fillId="37" borderId="11" xfId="37" applyFont="1" applyFill="1" applyBorder="1" applyAlignment="1">
      <alignment horizontal="center" vertical="center" wrapText="1"/>
    </xf>
    <xf numFmtId="0" fontId="9" fillId="37" borderId="17" xfId="37" applyFont="1" applyFill="1" applyBorder="1" applyAlignment="1">
      <alignment horizontal="center" vertical="center" wrapText="1"/>
    </xf>
    <xf numFmtId="0" fontId="9" fillId="37" borderId="13" xfId="37" applyFont="1" applyFill="1" applyBorder="1" applyAlignment="1">
      <alignment horizontal="center" vertical="center" wrapText="1"/>
    </xf>
    <xf numFmtId="0" fontId="43" fillId="0" borderId="0" xfId="37" applyFont="1" applyFill="1" applyAlignment="1">
      <alignment horizontal="left" wrapText="1"/>
    </xf>
    <xf numFmtId="0" fontId="37" fillId="0" borderId="0" xfId="530" applyFont="1" applyFill="1" applyAlignment="1">
      <alignment horizontal="center"/>
    </xf>
    <xf numFmtId="0" fontId="47" fillId="0" borderId="16" xfId="37" applyFont="1" applyFill="1" applyBorder="1" applyAlignment="1">
      <alignment horizontal="center" vertical="center" wrapText="1"/>
    </xf>
    <xf numFmtId="0" fontId="47" fillId="0" borderId="20" xfId="37" applyFont="1" applyFill="1" applyBorder="1" applyAlignment="1">
      <alignment horizontal="center" vertical="center" wrapText="1"/>
    </xf>
    <xf numFmtId="0" fontId="47" fillId="0" borderId="22" xfId="37" applyFont="1" applyFill="1" applyBorder="1" applyAlignment="1">
      <alignment horizontal="center" vertical="center" wrapText="1"/>
    </xf>
    <xf numFmtId="0" fontId="47" fillId="0" borderId="23" xfId="37" applyFont="1" applyFill="1" applyBorder="1" applyAlignment="1">
      <alignment horizontal="center" vertical="center" wrapText="1"/>
    </xf>
    <xf numFmtId="0" fontId="47" fillId="0" borderId="14" xfId="37" applyFont="1" applyFill="1" applyBorder="1" applyAlignment="1">
      <alignment horizontal="center" vertical="center" wrapText="1"/>
    </xf>
    <xf numFmtId="0" fontId="47" fillId="0" borderId="19" xfId="37" applyFont="1" applyFill="1" applyBorder="1" applyAlignment="1">
      <alignment horizontal="center" vertical="center" wrapText="1"/>
    </xf>
    <xf numFmtId="0" fontId="47" fillId="0" borderId="12" xfId="37" applyFont="1" applyFill="1" applyBorder="1" applyAlignment="1">
      <alignment horizontal="center" vertical="center"/>
    </xf>
    <xf numFmtId="0" fontId="47" fillId="0" borderId="24" xfId="37" applyFont="1" applyFill="1" applyBorder="1" applyAlignment="1">
      <alignment horizontal="center" vertical="center"/>
    </xf>
    <xf numFmtId="0" fontId="47" fillId="0" borderId="18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21" xfId="37" applyFont="1" applyFill="1" applyBorder="1" applyAlignment="1">
      <alignment horizontal="center" vertical="center" wrapText="1"/>
    </xf>
    <xf numFmtId="0" fontId="47" fillId="0" borderId="11" xfId="37" applyFont="1" applyFill="1" applyBorder="1" applyAlignment="1">
      <alignment horizontal="center" vertical="center" wrapText="1"/>
    </xf>
    <xf numFmtId="0" fontId="47" fillId="0" borderId="17" xfId="37" applyFont="1" applyFill="1" applyBorder="1" applyAlignment="1">
      <alignment horizontal="center" vertical="center" wrapText="1"/>
    </xf>
    <xf numFmtId="0" fontId="47" fillId="0" borderId="13" xfId="37" applyFont="1" applyFill="1" applyBorder="1" applyAlignment="1">
      <alignment horizontal="center" vertical="center" wrapText="1"/>
    </xf>
    <xf numFmtId="0" fontId="30" fillId="0" borderId="0" xfId="54" applyFont="1" applyAlignment="1">
      <alignment horizontal="center" vertical="center" wrapText="1"/>
    </xf>
    <xf numFmtId="0" fontId="46" fillId="0" borderId="0" xfId="54" applyFont="1" applyAlignment="1">
      <alignment horizontal="center" vertical="center"/>
    </xf>
    <xf numFmtId="0" fontId="46" fillId="0" borderId="0" xfId="54" applyFont="1" applyAlignment="1">
      <alignment horizontal="center" vertical="center" wrapText="1"/>
    </xf>
    <xf numFmtId="0" fontId="47" fillId="0" borderId="15" xfId="37" applyFont="1" applyFill="1" applyBorder="1" applyAlignment="1">
      <alignment horizontal="center" vertical="center" wrapText="1"/>
    </xf>
    <xf numFmtId="0" fontId="47" fillId="0" borderId="12" xfId="37" applyFont="1" applyFill="1" applyBorder="1" applyAlignment="1">
      <alignment horizontal="center" vertical="center" wrapText="1"/>
    </xf>
    <xf numFmtId="0" fontId="47" fillId="0" borderId="24" xfId="37" applyFont="1" applyFill="1" applyBorder="1" applyAlignment="1">
      <alignment horizontal="center" vertical="center" wrapText="1"/>
    </xf>
    <xf numFmtId="0" fontId="47" fillId="0" borderId="18" xfId="37" applyFont="1" applyFill="1" applyBorder="1" applyAlignment="1">
      <alignment horizontal="center" vertical="center" wrapText="1"/>
    </xf>
    <xf numFmtId="0" fontId="8" fillId="0" borderId="11" xfId="37" applyFont="1" applyFill="1" applyBorder="1" applyAlignment="1">
      <alignment horizontal="center" vertical="center" wrapText="1"/>
    </xf>
    <xf numFmtId="0" fontId="8" fillId="0" borderId="17" xfId="37" applyFont="1" applyFill="1" applyBorder="1" applyAlignment="1">
      <alignment horizontal="center" vertical="center" wrapText="1"/>
    </xf>
    <xf numFmtId="0" fontId="8" fillId="0" borderId="13" xfId="37" applyFont="1" applyFill="1" applyBorder="1" applyAlignment="1">
      <alignment horizontal="center" vertical="center" wrapText="1"/>
    </xf>
  </cellXfs>
  <cellStyles count="748">
    <cellStyle name=" 1" xfId="109"/>
    <cellStyle name=" 1 2" xfId="110"/>
    <cellStyle name="]_x000d__x000a_Zoomed=1_x000d__x000a_Row=0_x000d__x000a_Column=0_x000d__x000a_Height=0_x000d__x000a_Width=0_x000d__x000a_FontName=FoxFont_x000d__x000a_FontStyle=0_x000d__x000a_FontSize=9_x000d__x000a_PrtFontName=FoxPrin" xfId="111"/>
    <cellStyle name="_ BS London " xfId="112"/>
    <cellStyle name="_ PL London" xfId="113"/>
    <cellStyle name="_~8865067" xfId="114"/>
    <cellStyle name="_02_ф2_06" xfId="115"/>
    <cellStyle name="_07_Трансформация" xfId="116"/>
    <cellStyle name="_2005_БЮДЖЕТ В4 ==11.11.==  КР Дороги, Мосты" xfId="117"/>
    <cellStyle name="_2006_06_28_MGRES_inventories_request" xfId="118"/>
    <cellStyle name="_24 Свод" xfId="119"/>
    <cellStyle name="_27 Свод" xfId="120"/>
    <cellStyle name="_3 СБОР Приложение 25 а 1 полуг" xfId="121"/>
    <cellStyle name="_3541F2C0" xfId="122"/>
    <cellStyle name="_AR_07" xfId="123"/>
    <cellStyle name="_AR_AGC_IFRS_2006_for FBK" xfId="124"/>
    <cellStyle name="_ChE London-NEW!" xfId="125"/>
    <cellStyle name="_Cons_2006_CFS_Notes_ТГК-2" xfId="126"/>
    <cellStyle name="_Note 23_cost 9m06" xfId="127"/>
    <cellStyle name="_Other exp 25-27_1 manual" xfId="128"/>
    <cellStyle name="_pack_12mes_2007_308_0090041207_NEW" xfId="129"/>
    <cellStyle name="_pack_6mes_2007_308_ТГК-2_0090040607" xfId="130"/>
    <cellStyle name="_pack_6mes_2007_308_ТГК-2_0090040607_ВРЕМЕННЫЙ" xfId="131"/>
    <cellStyle name="_pack_new_2006_089_GusinoozGRES_3569011205" xfId="132"/>
    <cellStyle name="_RJE10_Calculation" xfId="133"/>
    <cellStyle name="_RP-2000" xfId="134"/>
    <cellStyle name="_SZNP - Eqiuty Roll" xfId="135"/>
    <cellStyle name="_SZNP - rasshifrovki-002000-333" xfId="136"/>
    <cellStyle name="_SZNP - TRS-092000" xfId="137"/>
    <cellStyle name="_Актанышское ХПП_расчеты" xfId="138"/>
    <cellStyle name="_Анализ КТП_регионы" xfId="139"/>
    <cellStyle name="_ВЭС" xfId="140"/>
    <cellStyle name="_ДЗ_КЗ_31.12.2008" xfId="141"/>
    <cellStyle name="_Доп  оборудование не входящее в смету строек (29 10 09 г )" xfId="142"/>
    <cellStyle name="_Запрос 25.3_9 мес 2006" xfId="143"/>
    <cellStyle name="_Затратный СШГЭС  14 11 2004" xfId="144"/>
    <cellStyle name="_Из Москвы (Для филиалов) Приложение 7 отчет год" xfId="145"/>
    <cellStyle name="_ИнвестКПЭ по нов методике" xfId="146"/>
    <cellStyle name="_Индексация исторических затрат" xfId="147"/>
    <cellStyle name="_ИП для ГКПЗ 2009 - 3 (2)" xfId="148"/>
    <cellStyle name="_ИП для ГКПЗ 2009 - 4" xfId="149"/>
    <cellStyle name="_ИПР ОАО ЧЭ на 2005год_31.10" xfId="150"/>
    <cellStyle name="_ИПР Филиала ЧЭ -2008(06.2008г.)" xfId="151"/>
    <cellStyle name="_ИПР_ 2005" xfId="152"/>
    <cellStyle name="_Итоговый лист" xfId="153"/>
    <cellStyle name="_Книга1" xfId="154"/>
    <cellStyle name="_Книга2" xfId="155"/>
    <cellStyle name="_Копия Приложение 4  (5)" xfId="156"/>
    <cellStyle name="_Копия Псков_база ос на 01 01 20007" xfId="157"/>
    <cellStyle name="_КПЭ вводы" xfId="158"/>
    <cellStyle name="_Кредиторы_Налоги_Гусиноозерская" xfId="159"/>
    <cellStyle name="_Лист1" xfId="160"/>
    <cellStyle name="_Макет_Итоговый лист по анализу ИПР" xfId="161"/>
    <cellStyle name="_Материалы к переоценке 2006 пгрэс" xfId="162"/>
    <cellStyle name="_Минэнерго - финплан - от Ульяновска 14.041" xfId="163"/>
    <cellStyle name="_Миша (2)" xfId="164"/>
    <cellStyle name="_Мордовэнерго_на 01.02.10_опер." xfId="165"/>
    <cellStyle name="_ОКОФ.ПСКОВСКАЯ ГРЭС окончат. вариант" xfId="166"/>
    <cellStyle name="_осн ср  2007" xfId="167"/>
    <cellStyle name="_Ответ на запросМР6-4-529 от 25.11.09г." xfId="168"/>
    <cellStyle name="_Ответы по прочим" xfId="169"/>
    <cellStyle name="_Отчёт за 3 квартал 2005_челяб" xfId="170"/>
    <cellStyle name="_отчёт ИПР_3кв_мари" xfId="171"/>
    <cellStyle name="_ОТЧЕТ МРСК ОКС по нов форме-3мес-08" xfId="172"/>
    <cellStyle name="_ОТЧЕТ МРСК ОКС-2мес-08" xfId="173"/>
    <cellStyle name="_ОТЧЁТ ПО ИПР  1-3 квартал 2009 ГОД-2 вариант" xfId="174"/>
    <cellStyle name="_ОТЧЁТ ПО ИПР-2008г" xfId="175"/>
    <cellStyle name="_Отчет по лизингу- Приобретение оборудования" xfId="176"/>
    <cellStyle name="_ОТЧЕТ по МРСК -12-1мес" xfId="177"/>
    <cellStyle name="_ОТЧЕТ по МРСК1" xfId="178"/>
    <cellStyle name="_Отчет по Чувашиия январь-ноябрь 2009год" xfId="179"/>
    <cellStyle name="_Отчет Чувашэнерго за 2007 г. в форме приложений(КОР)-2" xfId="180"/>
    <cellStyle name="_Отчет Чувашэнерго за 2007 г. в форме приложений(КОР)-3" xfId="181"/>
    <cellStyle name="_перегруппировка ИПР2010-2015 гг. 31_01" xfId="182"/>
    <cellStyle name="_Перегруппировка_нов формат" xfId="183"/>
    <cellStyle name="_План ЧЭ ИПР 2010 - ОКТЯБРЬ 2009  ГОД (2 ВАРИАНТ)-1" xfId="184"/>
    <cellStyle name="_Плановая протяженность Января" xfId="185"/>
    <cellStyle name="_Покупка ОС и безхоз получ за 1 квартал 2008" xfId="186"/>
    <cellStyle name="_Поправки 1h 2007" xfId="187"/>
    <cellStyle name="_Прилож.10(1кварт.)" xfId="188"/>
    <cellStyle name="_приложение 1 2007г от 24.11.06." xfId="189"/>
    <cellStyle name="_Приложение 21" xfId="190"/>
    <cellStyle name="_Приложение 3" xfId="191"/>
    <cellStyle name="_Приложение 4_01 02 08" xfId="192"/>
    <cellStyle name="_Приложение 6 отчет кв- оперативные данные-1" xfId="193"/>
    <cellStyle name="_Приложение 7 отчет год" xfId="194"/>
    <cellStyle name="_Приложение №6" xfId="195"/>
    <cellStyle name="_Приложение №7 Пустая форма" xfId="196"/>
    <cellStyle name="_Приложение ТП №26" xfId="197"/>
    <cellStyle name="_Производств-е показатели ЮНГ на 2005 на 49700 для согласования" xfId="198"/>
    <cellStyle name="_Проформа ЧГК 2005_пример" xfId="199"/>
    <cellStyle name="_Проформа Ютазинский элеватор good" xfId="200"/>
    <cellStyle name="_Псковская ГРЭС" xfId="201"/>
    <cellStyle name="_псковская1" xfId="202"/>
    <cellStyle name="_Расчет ВВ подстанций" xfId="203"/>
    <cellStyle name="_Расчет ВЛ таб.формата 12 рыба" xfId="204"/>
    <cellStyle name="_Расширенное правление к 24 октября." xfId="205"/>
    <cellStyle name="_Реестр из приб на 2007г_Балаева." xfId="206"/>
    <cellStyle name="_рекласс по ответам" xfId="207"/>
    <cellStyle name="_Рестр.задолж_дисконт" xfId="208"/>
    <cellStyle name="_Свод 28 Total" xfId="209"/>
    <cellStyle name="_СВОД 4.7 на 2005_СК 220407" xfId="210"/>
    <cellStyle name="_Свод дивиденды 2006" xfId="211"/>
    <cellStyle name="_Свод запрос 10-1206" xfId="212"/>
    <cellStyle name="_Свод_НЗС" xfId="213"/>
    <cellStyle name="_Селектор к 24 декабря" xfId="214"/>
    <cellStyle name="_Сергееву_тех х-ки_18.11" xfId="215"/>
    <cellStyle name="_Серов_ОС на 01.01.07" xfId="216"/>
    <cellStyle name="_Серовская ГРЭС" xfId="217"/>
    <cellStyle name="_Справка 2007 года" xfId="218"/>
    <cellStyle name="_СПРАВКА к совещанию 2009 г  " xfId="219"/>
    <cellStyle name="_СПРАВКА_анализ испол ИПР в 2006 г" xfId="220"/>
    <cellStyle name="_сублизинг" xfId="221"/>
    <cellStyle name="_Сургут 1 полуг 2006 FA IFRS SurGRES 12-04-07 ma" xfId="222"/>
    <cellStyle name="_Счета" xfId="223"/>
    <cellStyle name="_тех.присоединение 2008-1кв" xfId="224"/>
    <cellStyle name="_Узлы учета_10.08" xfId="225"/>
    <cellStyle name="_филиалам_перегруппировка ИПР2010-2015 гг " xfId="226"/>
    <cellStyle name="_Филиалы" xfId="227"/>
    <cellStyle name="_Фин-е август" xfId="228"/>
    <cellStyle name="_форма для бизнес плана" xfId="229"/>
    <cellStyle name="_Форма для филиалов Приложение 6 отчет 1 квартал 2009 г " xfId="230"/>
    <cellStyle name="_Форма исх." xfId="231"/>
    <cellStyle name="_Челны-Бройлер_расчеты" xfId="232"/>
    <cellStyle name="_Челны-Холод_проформа" xfId="233"/>
    <cellStyle name="_Январь-сентябрь (Лазарева)" xfId="234"/>
    <cellStyle name="”ќђќ‘ћ‚›‰" xfId="235"/>
    <cellStyle name="”ќђќ‘ћ‚›‰ 2" xfId="236"/>
    <cellStyle name="”љ‘ђћ‚ђќќ›‰" xfId="237"/>
    <cellStyle name="”љ‘ђћ‚ђќќ›‰ 2" xfId="238"/>
    <cellStyle name="„…ќ…†ќ›‰" xfId="239"/>
    <cellStyle name="„…ќ…†ќ›‰ 2" xfId="240"/>
    <cellStyle name="‡ђѓћ‹ћ‚ћљ1" xfId="241"/>
    <cellStyle name="‡ђѓћ‹ћ‚ћљ1 2" xfId="242"/>
    <cellStyle name="‡ђѓћ‹ћ‚ћљ2" xfId="243"/>
    <cellStyle name="‡ђѓћ‹ћ‚ћљ2 2" xfId="244"/>
    <cellStyle name="’ћѓћ‚›‰" xfId="245"/>
    <cellStyle name="’ћѓћ‚›‰ 2" xfId="246"/>
    <cellStyle name="0,00;0;" xfId="247"/>
    <cellStyle name="1Normal" xfId="248"/>
    <cellStyle name="20% — акцент1" xfId="1" builtinId="30" customBuiltin="1"/>
    <cellStyle name="20% - Акцент1 2" xfId="59"/>
    <cellStyle name="20% - Акцент1 2 2" xfId="249"/>
    <cellStyle name="20% - Акцент1 3" xfId="250"/>
    <cellStyle name="20% - Акцент1 3 2" xfId="251"/>
    <cellStyle name="20% - Акцент1 4" xfId="252"/>
    <cellStyle name="20% - Акцент1 4 2" xfId="253"/>
    <cellStyle name="20% - Акцент1 5" xfId="254"/>
    <cellStyle name="20% — акцент2" xfId="2" builtinId="34" customBuiltin="1"/>
    <cellStyle name="20% - Акцент2 2" xfId="60"/>
    <cellStyle name="20% - Акцент2 2 2" xfId="255"/>
    <cellStyle name="20% - Акцент2 3" xfId="256"/>
    <cellStyle name="20% - Акцент2 3 2" xfId="257"/>
    <cellStyle name="20% - Акцент2 4" xfId="258"/>
    <cellStyle name="20% - Акцент2 4 2" xfId="259"/>
    <cellStyle name="20% - Акцент2 5" xfId="260"/>
    <cellStyle name="20% — акцент3" xfId="3" builtinId="38" customBuiltin="1"/>
    <cellStyle name="20% - Акцент3 2" xfId="61"/>
    <cellStyle name="20% - Акцент3 2 2" xfId="261"/>
    <cellStyle name="20% - Акцент3 3" xfId="262"/>
    <cellStyle name="20% - Акцент3 3 2" xfId="263"/>
    <cellStyle name="20% - Акцент3 4" xfId="264"/>
    <cellStyle name="20% - Акцент3 4 2" xfId="265"/>
    <cellStyle name="20% - Акцент3 5" xfId="266"/>
    <cellStyle name="20% — акцент4" xfId="4" builtinId="42" customBuiltin="1"/>
    <cellStyle name="20% - Акцент4 2" xfId="62"/>
    <cellStyle name="20% - Акцент4 2 2" xfId="267"/>
    <cellStyle name="20% - Акцент4 3" xfId="268"/>
    <cellStyle name="20% - Акцент4 3 2" xfId="269"/>
    <cellStyle name="20% - Акцент4 4" xfId="270"/>
    <cellStyle name="20% - Акцент4 4 2" xfId="271"/>
    <cellStyle name="20% - Акцент4 5" xfId="272"/>
    <cellStyle name="20% — акцент5" xfId="5" builtinId="46" customBuiltin="1"/>
    <cellStyle name="20% - Акцент5 2" xfId="63"/>
    <cellStyle name="20% - Акцент5 2 2" xfId="273"/>
    <cellStyle name="20% - Акцент5 3" xfId="274"/>
    <cellStyle name="20% - Акцент5 3 2" xfId="275"/>
    <cellStyle name="20% - Акцент5 4" xfId="276"/>
    <cellStyle name="20% - Акцент5 4 2" xfId="277"/>
    <cellStyle name="20% - Акцент5 5" xfId="278"/>
    <cellStyle name="20% — акцент6" xfId="6" builtinId="50" customBuiltin="1"/>
    <cellStyle name="20% - Акцент6 2" xfId="64"/>
    <cellStyle name="20% - Акцент6 2 2" xfId="279"/>
    <cellStyle name="20% - Акцент6 3" xfId="280"/>
    <cellStyle name="20% - Акцент6 3 2" xfId="281"/>
    <cellStyle name="20% - Акцент6 4" xfId="282"/>
    <cellStyle name="20% - Акцент6 4 2" xfId="283"/>
    <cellStyle name="20% - Акцент6 5" xfId="284"/>
    <cellStyle name="40% — акцент1" xfId="7" builtinId="31" customBuiltin="1"/>
    <cellStyle name="40% - Акцент1 2" xfId="65"/>
    <cellStyle name="40% - Акцент1 2 2" xfId="285"/>
    <cellStyle name="40% - Акцент1 3" xfId="286"/>
    <cellStyle name="40% - Акцент1 3 2" xfId="287"/>
    <cellStyle name="40% - Акцент1 4" xfId="288"/>
    <cellStyle name="40% - Акцент1 4 2" xfId="289"/>
    <cellStyle name="40% - Акцент1 5" xfId="290"/>
    <cellStyle name="40% — акцент2" xfId="8" builtinId="35" customBuiltin="1"/>
    <cellStyle name="40% - Акцент2 2" xfId="66"/>
    <cellStyle name="40% - Акцент2 2 2" xfId="291"/>
    <cellStyle name="40% - Акцент2 3" xfId="292"/>
    <cellStyle name="40% - Акцент2 3 2" xfId="293"/>
    <cellStyle name="40% - Акцент2 4" xfId="294"/>
    <cellStyle name="40% - Акцент2 4 2" xfId="295"/>
    <cellStyle name="40% - Акцент2 5" xfId="296"/>
    <cellStyle name="40% — акцент3" xfId="9" builtinId="39" customBuiltin="1"/>
    <cellStyle name="40% - Акцент3 2" xfId="67"/>
    <cellStyle name="40% - Акцент3 2 2" xfId="297"/>
    <cellStyle name="40% - Акцент3 3" xfId="298"/>
    <cellStyle name="40% - Акцент3 3 2" xfId="299"/>
    <cellStyle name="40% - Акцент3 4" xfId="300"/>
    <cellStyle name="40% - Акцент3 4 2" xfId="301"/>
    <cellStyle name="40% - Акцент3 5" xfId="302"/>
    <cellStyle name="40% — акцент4" xfId="10" builtinId="43" customBuiltin="1"/>
    <cellStyle name="40% - Акцент4 2" xfId="68"/>
    <cellStyle name="40% - Акцент4 2 2" xfId="303"/>
    <cellStyle name="40% - Акцент4 3" xfId="304"/>
    <cellStyle name="40% - Акцент4 3 2" xfId="305"/>
    <cellStyle name="40% - Акцент4 4" xfId="306"/>
    <cellStyle name="40% - Акцент4 4 2" xfId="307"/>
    <cellStyle name="40% - Акцент4 5" xfId="308"/>
    <cellStyle name="40% — акцент5" xfId="11" builtinId="47" customBuiltin="1"/>
    <cellStyle name="40% - Акцент5 2" xfId="69"/>
    <cellStyle name="40% - Акцент5 2 2" xfId="309"/>
    <cellStyle name="40% - Акцент5 3" xfId="310"/>
    <cellStyle name="40% - Акцент5 3 2" xfId="311"/>
    <cellStyle name="40% - Акцент5 4" xfId="312"/>
    <cellStyle name="40% - Акцент5 4 2" xfId="313"/>
    <cellStyle name="40% - Акцент5 5" xfId="314"/>
    <cellStyle name="40% — акцент6" xfId="12" builtinId="51" customBuiltin="1"/>
    <cellStyle name="40% - Акцент6 2" xfId="70"/>
    <cellStyle name="40% - Акцент6 2 2" xfId="315"/>
    <cellStyle name="40% - Акцент6 3" xfId="316"/>
    <cellStyle name="40% - Акцент6 3 2" xfId="317"/>
    <cellStyle name="40% - Акцент6 4" xfId="318"/>
    <cellStyle name="40% - Акцент6 4 2" xfId="319"/>
    <cellStyle name="40% - Акцент6 5" xfId="320"/>
    <cellStyle name="60% — акцент1" xfId="13" builtinId="32" customBuiltin="1"/>
    <cellStyle name="60% - Акцент1 2" xfId="71"/>
    <cellStyle name="60% - Акцент1 3" xfId="321"/>
    <cellStyle name="60% - Акцент1 4" xfId="322"/>
    <cellStyle name="60% - Акцент1 5" xfId="323"/>
    <cellStyle name="60% — акцент2" xfId="14" builtinId="36" customBuiltin="1"/>
    <cellStyle name="60% - Акцент2 2" xfId="72"/>
    <cellStyle name="60% - Акцент2 3" xfId="324"/>
    <cellStyle name="60% - Акцент2 4" xfId="325"/>
    <cellStyle name="60% - Акцент2 5" xfId="326"/>
    <cellStyle name="60% — акцент3" xfId="15" builtinId="40" customBuiltin="1"/>
    <cellStyle name="60% - Акцент3 2" xfId="73"/>
    <cellStyle name="60% - Акцент3 3" xfId="327"/>
    <cellStyle name="60% - Акцент3 4" xfId="328"/>
    <cellStyle name="60% - Акцент3 5" xfId="329"/>
    <cellStyle name="60% — акцент4" xfId="16" builtinId="44" customBuiltin="1"/>
    <cellStyle name="60% - Акцент4 2" xfId="74"/>
    <cellStyle name="60% - Акцент4 3" xfId="330"/>
    <cellStyle name="60% - Акцент4 4" xfId="331"/>
    <cellStyle name="60% - Акцент4 5" xfId="332"/>
    <cellStyle name="60% — акцент5" xfId="17" builtinId="48" customBuiltin="1"/>
    <cellStyle name="60% - Акцент5 2" xfId="75"/>
    <cellStyle name="60% - Акцент5 3" xfId="333"/>
    <cellStyle name="60% - Акцент5 4" xfId="334"/>
    <cellStyle name="60% - Акцент5 5" xfId="335"/>
    <cellStyle name="60% — акцент6" xfId="18" builtinId="52" customBuiltin="1"/>
    <cellStyle name="60% - Акцент6 2" xfId="76"/>
    <cellStyle name="60% - Акцент6 3" xfId="336"/>
    <cellStyle name="60% - Акцент6 4" xfId="337"/>
    <cellStyle name="60% - Акцент6 5" xfId="338"/>
    <cellStyle name="6Code" xfId="339"/>
    <cellStyle name="8pt" xfId="340"/>
    <cellStyle name="alternate" xfId="341"/>
    <cellStyle name="Code" xfId="342"/>
    <cellStyle name="Comma [0]_2005" xfId="343"/>
    <cellStyle name="Comma 2" xfId="344"/>
    <cellStyle name="Comma_25 Rent" xfId="345"/>
    <cellStyle name="Comma0" xfId="346"/>
    <cellStyle name="Currency [0]" xfId="347"/>
    <cellStyle name="Currency EN" xfId="348"/>
    <cellStyle name="Currency RU" xfId="349"/>
    <cellStyle name="Currency RU calc" xfId="350"/>
    <cellStyle name="Currency RU calc 2" xfId="351"/>
    <cellStyle name="Currency RU calc 2 2" xfId="352"/>
    <cellStyle name="Currency RU calc 3" xfId="353"/>
    <cellStyle name="Currency RU_CP-P (2)" xfId="354"/>
    <cellStyle name="Currency_laroux" xfId="355"/>
    <cellStyle name="Date" xfId="356"/>
    <cellStyle name="Date EN" xfId="357"/>
    <cellStyle name="Date RU" xfId="358"/>
    <cellStyle name="done" xfId="359"/>
    <cellStyle name="Dziesiêtny [0]_1" xfId="360"/>
    <cellStyle name="Dziesiêtny_1" xfId="361"/>
    <cellStyle name="E&amp;Y House" xfId="362"/>
    <cellStyle name="Euro" xfId="363"/>
    <cellStyle name="fghdfhgvhgvhOR" xfId="364"/>
    <cellStyle name="Followed Hyperlink" xfId="365"/>
    <cellStyle name="Followed Hyperlink 2" xfId="366"/>
    <cellStyle name="From" xfId="367"/>
    <cellStyle name="Green" xfId="368"/>
    <cellStyle name="Grey" xfId="369"/>
    <cellStyle name="Header1" xfId="370"/>
    <cellStyle name="Header2" xfId="371"/>
    <cellStyle name="Header2 2" xfId="372"/>
    <cellStyle name="Hyperlink" xfId="373"/>
    <cellStyle name="Hyperlink 2" xfId="374"/>
    <cellStyle name="Iau?iue_?iardu1999a" xfId="375"/>
    <cellStyle name="Îáű÷íűé_ŃâŃěĺňŕÇŕňđĐĺě  (2)" xfId="376"/>
    <cellStyle name="Input [yellow]" xfId="377"/>
    <cellStyle name="Input [yellow] 2" xfId="378"/>
    <cellStyle name="mnb" xfId="379"/>
    <cellStyle name="mnb 2" xfId="380"/>
    <cellStyle name="mnb 2 2" xfId="381"/>
    <cellStyle name="mnb 3" xfId="382"/>
    <cellStyle name="Norma11l" xfId="383"/>
    <cellStyle name="Normal - Style1" xfId="384"/>
    <cellStyle name="Normal 2" xfId="77"/>
    <cellStyle name="Normal 2 2" xfId="385"/>
    <cellStyle name="Normal 2 3" xfId="386"/>
    <cellStyle name="Normal 2_затраты ОКСа" xfId="387"/>
    <cellStyle name="Normal 3" xfId="388"/>
    <cellStyle name="Normal 4" xfId="389"/>
    <cellStyle name="Normal 5" xfId="390"/>
    <cellStyle name="Normal." xfId="391"/>
    <cellStyle name="Normal_~0058959" xfId="392"/>
    <cellStyle name="Normal1" xfId="393"/>
    <cellStyle name="normální_Rozvaha - aktiva" xfId="394"/>
    <cellStyle name="Normalny_0" xfId="395"/>
    <cellStyle name="normбlnм_laroux" xfId="396"/>
    <cellStyle name="Nun??c [0]_Cia-l ccaldcec" xfId="397"/>
    <cellStyle name="Nun??c_Cia-l ccaldcec" xfId="398"/>
    <cellStyle name="Ňűń˙÷č [0]_Ńĺáĺńňîčěîńňü" xfId="399"/>
    <cellStyle name="Ňűń˙÷č_Ńĺáĺńňîčěîńňü" xfId="400"/>
    <cellStyle name="Ociriniaue [0]_laroux" xfId="401"/>
    <cellStyle name="Ociriniaue_laroux" xfId="402"/>
    <cellStyle name="Percent [2]" xfId="403"/>
    <cellStyle name="Percent 2" xfId="404"/>
    <cellStyle name="PillarText" xfId="405"/>
    <cellStyle name="Price_Body" xfId="406"/>
    <cellStyle name="prochrek" xfId="407"/>
    <cellStyle name="small" xfId="408"/>
    <cellStyle name="Style 1" xfId="409"/>
    <cellStyle name="STYLE1 - Style1" xfId="410"/>
    <cellStyle name="Ujke,jq" xfId="411"/>
    <cellStyle name="Undefiniert" xfId="412"/>
    <cellStyle name="Währung [0]_laroux" xfId="413"/>
    <cellStyle name="Währung_laroux" xfId="414"/>
    <cellStyle name="Walutowy [0]_1" xfId="415"/>
    <cellStyle name="Walutowy_1" xfId="416"/>
    <cellStyle name="Year EN" xfId="417"/>
    <cellStyle name="Year RU" xfId="418"/>
    <cellStyle name="Акт" xfId="419"/>
    <cellStyle name="Акт 2" xfId="420"/>
    <cellStyle name="АктМТСН" xfId="421"/>
    <cellStyle name="АктМТСН 2" xfId="422"/>
    <cellStyle name="Акцент1" xfId="19" builtinId="29" customBuiltin="1"/>
    <cellStyle name="Акцент1 2" xfId="78"/>
    <cellStyle name="Акцент1 3" xfId="423"/>
    <cellStyle name="Акцент1 4" xfId="424"/>
    <cellStyle name="Акцент1 5" xfId="425"/>
    <cellStyle name="Акцент2" xfId="20" builtinId="33" customBuiltin="1"/>
    <cellStyle name="Акцент2 2" xfId="79"/>
    <cellStyle name="Акцент2 3" xfId="426"/>
    <cellStyle name="Акцент2 4" xfId="427"/>
    <cellStyle name="Акцент2 5" xfId="428"/>
    <cellStyle name="Акцент3" xfId="21" builtinId="37" customBuiltin="1"/>
    <cellStyle name="Акцент3 2" xfId="80"/>
    <cellStyle name="Акцент3 3" xfId="429"/>
    <cellStyle name="Акцент3 4" xfId="430"/>
    <cellStyle name="Акцент3 5" xfId="431"/>
    <cellStyle name="Акцент4" xfId="22" builtinId="41" customBuiltin="1"/>
    <cellStyle name="Акцент4 2" xfId="81"/>
    <cellStyle name="Акцент4 3" xfId="432"/>
    <cellStyle name="Акцент4 4" xfId="433"/>
    <cellStyle name="Акцент4 5" xfId="434"/>
    <cellStyle name="Акцент5" xfId="23" builtinId="45" customBuiltin="1"/>
    <cellStyle name="Акцент5 2" xfId="82"/>
    <cellStyle name="Акцент5 3" xfId="435"/>
    <cellStyle name="Акцент5 4" xfId="436"/>
    <cellStyle name="Акцент5 5" xfId="437"/>
    <cellStyle name="Акцент6" xfId="24" builtinId="49" customBuiltin="1"/>
    <cellStyle name="Акцент6 2" xfId="83"/>
    <cellStyle name="Акцент6 3" xfId="438"/>
    <cellStyle name="Акцент6 4" xfId="439"/>
    <cellStyle name="Акцент6 5" xfId="440"/>
    <cellStyle name="Беззащитный" xfId="441"/>
    <cellStyle name="Ввод" xfId="442"/>
    <cellStyle name="Ввод " xfId="25" builtinId="20" customBuiltin="1"/>
    <cellStyle name="Ввод  2" xfId="84"/>
    <cellStyle name="Ввод  3" xfId="443"/>
    <cellStyle name="Ввод  4" xfId="444"/>
    <cellStyle name="Ввод  5" xfId="445"/>
    <cellStyle name="ВедРесурсов" xfId="446"/>
    <cellStyle name="ВедРесурсов 2" xfId="447"/>
    <cellStyle name="ВедРесурсовАкт" xfId="448"/>
    <cellStyle name="Вывод" xfId="26" builtinId="21" customBuiltin="1"/>
    <cellStyle name="Вывод 2" xfId="85"/>
    <cellStyle name="Вывод 3" xfId="449"/>
    <cellStyle name="Вывод 4" xfId="450"/>
    <cellStyle name="Вывод 5" xfId="451"/>
    <cellStyle name="Вычисление" xfId="27" builtinId="22" customBuiltin="1"/>
    <cellStyle name="Вычисление 2" xfId="86"/>
    <cellStyle name="Вычисление 3" xfId="452"/>
    <cellStyle name="Вычисление 4" xfId="453"/>
    <cellStyle name="Вычисление 5" xfId="454"/>
    <cellStyle name="Денежный 2" xfId="455"/>
    <cellStyle name="Заголовок" xfId="456"/>
    <cellStyle name="Заголовок 1" xfId="28" builtinId="16" customBuiltin="1"/>
    <cellStyle name="Заголовок 1 2" xfId="87"/>
    <cellStyle name="Заголовок 1 3" xfId="457"/>
    <cellStyle name="Заголовок 1 4" xfId="458"/>
    <cellStyle name="Заголовок 1 5" xfId="459"/>
    <cellStyle name="Заголовок 2" xfId="29" builtinId="17" customBuiltin="1"/>
    <cellStyle name="Заголовок 2 2" xfId="88"/>
    <cellStyle name="Заголовок 2 3" xfId="460"/>
    <cellStyle name="Заголовок 2 4" xfId="461"/>
    <cellStyle name="Заголовок 2 5" xfId="462"/>
    <cellStyle name="Заголовок 3" xfId="30" builtinId="18" customBuiltin="1"/>
    <cellStyle name="Заголовок 3 2" xfId="89"/>
    <cellStyle name="Заголовок 3 3" xfId="463"/>
    <cellStyle name="Заголовок 3 4" xfId="464"/>
    <cellStyle name="Заголовок 3 5" xfId="465"/>
    <cellStyle name="Заголовок 4" xfId="31" builtinId="19" customBuiltin="1"/>
    <cellStyle name="Заголовок 4 2" xfId="90"/>
    <cellStyle name="Заголовок 4 3" xfId="466"/>
    <cellStyle name="Заголовок 4 4" xfId="467"/>
    <cellStyle name="Заголовок 4 5" xfId="468"/>
    <cellStyle name="ЗаголовокСтолбца" xfId="469"/>
    <cellStyle name="Защитный" xfId="470"/>
    <cellStyle name="Итог" xfId="32" builtinId="25" customBuiltin="1"/>
    <cellStyle name="Итог 2" xfId="91"/>
    <cellStyle name="Итог 3" xfId="471"/>
    <cellStyle name="Итог 4" xfId="472"/>
    <cellStyle name="Итог 5" xfId="473"/>
    <cellStyle name="Итоги" xfId="474"/>
    <cellStyle name="ИтогоАктБазЦ" xfId="475"/>
    <cellStyle name="ИтогоАктТекЦ" xfId="476"/>
    <cellStyle name="ИтогоБазЦ" xfId="477"/>
    <cellStyle name="ИтогоТекЦ" xfId="478"/>
    <cellStyle name="Контрольная ячейка" xfId="33" builtinId="23" customBuiltin="1"/>
    <cellStyle name="Контрольная ячейка 2" xfId="92"/>
    <cellStyle name="Контрольная ячейка 3" xfId="479"/>
    <cellStyle name="Контрольная ячейка 4" xfId="480"/>
    <cellStyle name="Контрольная ячейка 5" xfId="481"/>
    <cellStyle name="ЛокСмета" xfId="482"/>
    <cellStyle name="ЛокСмета 2" xfId="483"/>
    <cellStyle name="ЛокСмМТСН" xfId="484"/>
    <cellStyle name="ЛокСмМТСН 2" xfId="485"/>
    <cellStyle name="Название" xfId="34" builtinId="15" customBuiltin="1"/>
    <cellStyle name="Название 2" xfId="93"/>
    <cellStyle name="Название 3" xfId="486"/>
    <cellStyle name="Название 4" xfId="487"/>
    <cellStyle name="Название 5" xfId="488"/>
    <cellStyle name="Нейтральный" xfId="35" builtinId="28" customBuiltin="1"/>
    <cellStyle name="Нейтральный 2" xfId="94"/>
    <cellStyle name="Нейтральный 3" xfId="489"/>
    <cellStyle name="Нейтральный 4" xfId="490"/>
    <cellStyle name="Нейтральный 5" xfId="491"/>
    <cellStyle name="Обычный" xfId="0" builtinId="0"/>
    <cellStyle name="Обычный 10" xfId="492"/>
    <cellStyle name="Обычный 10 2" xfId="493"/>
    <cellStyle name="Обычный 10 3" xfId="494"/>
    <cellStyle name="Обычный 100" xfId="108"/>
    <cellStyle name="Обычный 11" xfId="495"/>
    <cellStyle name="Обычный 11 2" xfId="496"/>
    <cellStyle name="Обычный 11 2 7" xfId="745"/>
    <cellStyle name="Обычный 11 3" xfId="497"/>
    <cellStyle name="Обычный 11 4" xfId="498"/>
    <cellStyle name="Обычный 12" xfId="499"/>
    <cellStyle name="Обычный 12 2" xfId="47"/>
    <cellStyle name="Обычный 12 2 2" xfId="500"/>
    <cellStyle name="Обычный 12 3" xfId="501"/>
    <cellStyle name="Обычный 12 4" xfId="502"/>
    <cellStyle name="Обычный 120" xfId="503"/>
    <cellStyle name="Обычный 121" xfId="504"/>
    <cellStyle name="Обычный 13" xfId="505"/>
    <cellStyle name="Обычный 13 2" xfId="506"/>
    <cellStyle name="Обычный 13 3" xfId="507"/>
    <cellStyle name="Обычный 13 4" xfId="508"/>
    <cellStyle name="Обычный 14" xfId="509"/>
    <cellStyle name="Обычный 14 2" xfId="510"/>
    <cellStyle name="Обычный 14 3" xfId="511"/>
    <cellStyle name="Обычный 14 4" xfId="512"/>
    <cellStyle name="Обычный 15" xfId="513"/>
    <cellStyle name="Обычный 15 2" xfId="514"/>
    <cellStyle name="Обычный 15 3" xfId="515"/>
    <cellStyle name="Обычный 15 4" xfId="516"/>
    <cellStyle name="Обычный 16" xfId="517"/>
    <cellStyle name="Обычный 16 2" xfId="518"/>
    <cellStyle name="Обычный 16 3" xfId="519"/>
    <cellStyle name="Обычный 16 4" xfId="520"/>
    <cellStyle name="Обычный 17" xfId="521"/>
    <cellStyle name="Обычный 17 2" xfId="522"/>
    <cellStyle name="Обычный 17 2 2" xfId="523"/>
    <cellStyle name="Обычный 17 3" xfId="524"/>
    <cellStyle name="Обычный 17 4" xfId="525"/>
    <cellStyle name="Обычный 18" xfId="526"/>
    <cellStyle name="Обычный 18 2" xfId="527"/>
    <cellStyle name="Обычный 18 3" xfId="528"/>
    <cellStyle name="Обычный 18 4" xfId="529"/>
    <cellStyle name="Обычный 18 5" xfId="530"/>
    <cellStyle name="Обычный 19" xfId="531"/>
    <cellStyle name="Обычный 19 2" xfId="532"/>
    <cellStyle name="Обычный 19 3" xfId="533"/>
    <cellStyle name="Обычный 19 4" xfId="534"/>
    <cellStyle name="Обычный 2" xfId="36"/>
    <cellStyle name="Обычный 2 10" xfId="535"/>
    <cellStyle name="Обычный 2 11" xfId="536"/>
    <cellStyle name="Обычный 2 12" xfId="537"/>
    <cellStyle name="Обычный 2 13" xfId="538"/>
    <cellStyle name="Обычный 2 14" xfId="539"/>
    <cellStyle name="Обычный 2 15" xfId="540"/>
    <cellStyle name="Обычный 2 16" xfId="541"/>
    <cellStyle name="Обычный 2 2" xfId="542"/>
    <cellStyle name="Обычный 2 2 2" xfId="543"/>
    <cellStyle name="Обычный 2 2 2 2" xfId="544"/>
    <cellStyle name="Обычный 2 2 3" xfId="545"/>
    <cellStyle name="Обычный 2 2 3 2" xfId="546"/>
    <cellStyle name="Обычный 2 2 4" xfId="547"/>
    <cellStyle name="Обычный 2 2 5" xfId="548"/>
    <cellStyle name="Обычный 2 3" xfId="549"/>
    <cellStyle name="Обычный 2 3 10" xfId="550"/>
    <cellStyle name="Обычный 2 3 11" xfId="551"/>
    <cellStyle name="Обычный 2 3 12" xfId="552"/>
    <cellStyle name="Обычный 2 3 13" xfId="553"/>
    <cellStyle name="Обычный 2 3 2" xfId="554"/>
    <cellStyle name="Обычный 2 3 3" xfId="555"/>
    <cellStyle name="Обычный 2 3 4" xfId="556"/>
    <cellStyle name="Обычный 2 3 5" xfId="557"/>
    <cellStyle name="Обычный 2 3 6" xfId="558"/>
    <cellStyle name="Обычный 2 3 7" xfId="559"/>
    <cellStyle name="Обычный 2 3 8" xfId="560"/>
    <cellStyle name="Обычный 2 3 9" xfId="561"/>
    <cellStyle name="Обычный 2 4" xfId="562"/>
    <cellStyle name="Обычный 2 4 2" xfId="563"/>
    <cellStyle name="Обычный 2 5" xfId="564"/>
    <cellStyle name="Обычный 2 6" xfId="565"/>
    <cellStyle name="Обычный 2 7" xfId="566"/>
    <cellStyle name="Обычный 2 8" xfId="567"/>
    <cellStyle name="Обычный 2 9" xfId="568"/>
    <cellStyle name="Обычный 2__940_РВвВА свод за 1 полугодие 2009" xfId="569"/>
    <cellStyle name="Обычный 20" xfId="570"/>
    <cellStyle name="Обычный 20 2" xfId="571"/>
    <cellStyle name="Обычный 20 3" xfId="572"/>
    <cellStyle name="Обычный 20 4" xfId="573"/>
    <cellStyle name="Обычный 21" xfId="574"/>
    <cellStyle name="Обычный 21 2" xfId="575"/>
    <cellStyle name="Обычный 21 3" xfId="576"/>
    <cellStyle name="Обычный 21 4" xfId="577"/>
    <cellStyle name="Обычный 22" xfId="578"/>
    <cellStyle name="Обычный 22 2" xfId="579"/>
    <cellStyle name="Обычный 22 3" xfId="580"/>
    <cellStyle name="Обычный 22 4" xfId="581"/>
    <cellStyle name="Обычный 23" xfId="582"/>
    <cellStyle name="Обычный 24" xfId="583"/>
    <cellStyle name="Обычный 24 2" xfId="584"/>
    <cellStyle name="Обычный 25" xfId="585"/>
    <cellStyle name="Обычный 27" xfId="586"/>
    <cellStyle name="Обычный 3" xfId="37"/>
    <cellStyle name="Обычный 3 2" xfId="56"/>
    <cellStyle name="Обычный 3 2 2" xfId="587"/>
    <cellStyle name="Обычный 3 2 2 2" xfId="48"/>
    <cellStyle name="Обычный 3 2 2 2 2" xfId="588"/>
    <cellStyle name="Обычный 3 2 3" xfId="589"/>
    <cellStyle name="Обычный 3 2 4" xfId="590"/>
    <cellStyle name="Обычный 3 2 5" xfId="591"/>
    <cellStyle name="Обычный 3 21" xfId="102"/>
    <cellStyle name="Обычный 3 3" xfId="592"/>
    <cellStyle name="Обычный 3 3 2" xfId="593"/>
    <cellStyle name="Обычный 3 3 3" xfId="594"/>
    <cellStyle name="Обычный 3 4" xfId="595"/>
    <cellStyle name="Обычный 3 4 2" xfId="596"/>
    <cellStyle name="Обычный 3 5" xfId="597"/>
    <cellStyle name="Обычный 3 8" xfId="598"/>
    <cellStyle name="Обычный 3_Отчет о выполнении ИПР (нов форма)" xfId="599"/>
    <cellStyle name="Обычный 4" xfId="44"/>
    <cellStyle name="Обычный 4 10" xfId="600"/>
    <cellStyle name="Обычный 4 11" xfId="601"/>
    <cellStyle name="Обычный 4 12" xfId="602"/>
    <cellStyle name="Обычный 4 13" xfId="603"/>
    <cellStyle name="Обычный 4 14" xfId="604"/>
    <cellStyle name="Обычный 4 2" xfId="55"/>
    <cellStyle name="Обычный 4 2 2" xfId="605"/>
    <cellStyle name="Обычный 4 2 3" xfId="606"/>
    <cellStyle name="Обычный 4 2 4" xfId="607"/>
    <cellStyle name="Обычный 4 3" xfId="608"/>
    <cellStyle name="Обычный 4 3 2" xfId="609"/>
    <cellStyle name="Обычный 4 4" xfId="610"/>
    <cellStyle name="Обычный 4 4 2" xfId="611"/>
    <cellStyle name="Обычный 4 5" xfId="612"/>
    <cellStyle name="Обычный 4 6" xfId="613"/>
    <cellStyle name="Обычный 4 7" xfId="614"/>
    <cellStyle name="Обычный 4 8" xfId="615"/>
    <cellStyle name="Обычный 4 9" xfId="616"/>
    <cellStyle name="Обычный 4_Форматы Минэнерго Чувашэнерго - ДЭ1" xfId="617"/>
    <cellStyle name="Обычный 5" xfId="45"/>
    <cellStyle name="Обычный 5 10" xfId="618"/>
    <cellStyle name="Обычный 5 11" xfId="619"/>
    <cellStyle name="Обычный 5 12" xfId="620"/>
    <cellStyle name="Обычный 5 13" xfId="621"/>
    <cellStyle name="Обычный 5 14" xfId="622"/>
    <cellStyle name="Обычный 5 2" xfId="623"/>
    <cellStyle name="Обычный 5 2 2" xfId="624"/>
    <cellStyle name="Обычный 5 2 2 2" xfId="625"/>
    <cellStyle name="Обычный 5 2 3" xfId="626"/>
    <cellStyle name="Обычный 5 3" xfId="627"/>
    <cellStyle name="Обычный 5 4" xfId="628"/>
    <cellStyle name="Обычный 5 5" xfId="629"/>
    <cellStyle name="Обычный 5 6" xfId="630"/>
    <cellStyle name="Обычный 5 7" xfId="631"/>
    <cellStyle name="Обычный 5 8" xfId="632"/>
    <cellStyle name="Обычный 5 9" xfId="633"/>
    <cellStyle name="Обычный 6" xfId="46"/>
    <cellStyle name="Обычный 6 2" xfId="52"/>
    <cellStyle name="Обычный 6 2 2" xfId="53"/>
    <cellStyle name="Обычный 6 2 3" xfId="101"/>
    <cellStyle name="Обычный 6 2 4" xfId="634"/>
    <cellStyle name="Обычный 6 3" xfId="635"/>
    <cellStyle name="Обычный 6 4" xfId="636"/>
    <cellStyle name="Обычный 6 5" xfId="637"/>
    <cellStyle name="Обычный 7" xfId="54"/>
    <cellStyle name="Обычный 7 2" xfId="58"/>
    <cellStyle name="Обычный 7 2 2" xfId="638"/>
    <cellStyle name="Обычный 7 3" xfId="639"/>
    <cellStyle name="Обычный 7 4" xfId="640"/>
    <cellStyle name="Обычный 7 5" xfId="641"/>
    <cellStyle name="Обычный 7 6" xfId="747"/>
    <cellStyle name="Обычный 8" xfId="57"/>
    <cellStyle name="Обычный 8 2" xfId="642"/>
    <cellStyle name="Обычный 8 3" xfId="643"/>
    <cellStyle name="Обычный 8 4" xfId="644"/>
    <cellStyle name="Обычный 8 5" xfId="645"/>
    <cellStyle name="Обычный 9" xfId="646"/>
    <cellStyle name="Обычный 9 2" xfId="647"/>
    <cellStyle name="Обычный 9 3" xfId="648"/>
    <cellStyle name="Обычный 9 4" xfId="649"/>
    <cellStyle name="Обычный_ИПР 2008 ПЭ корр_прил 1.4" xfId="743"/>
    <cellStyle name="Параметр" xfId="650"/>
    <cellStyle name="ПеременныеСметы" xfId="651"/>
    <cellStyle name="ПеременныеСметы 2" xfId="652"/>
    <cellStyle name="Плохой" xfId="38" builtinId="27" customBuiltin="1"/>
    <cellStyle name="Плохой 2" xfId="95"/>
    <cellStyle name="Плохой 3" xfId="653"/>
    <cellStyle name="Плохой 4" xfId="654"/>
    <cellStyle name="Плохой 5" xfId="655"/>
    <cellStyle name="Поле ввода" xfId="656"/>
    <cellStyle name="Пояснение" xfId="39" builtinId="53" customBuiltin="1"/>
    <cellStyle name="Пояснение 2" xfId="96"/>
    <cellStyle name="Пояснение 3" xfId="657"/>
    <cellStyle name="Пояснение 4" xfId="658"/>
    <cellStyle name="Пояснение 5" xfId="659"/>
    <cellStyle name="Примечание" xfId="40" builtinId="10" customBuiltin="1"/>
    <cellStyle name="Примечание 2" xfId="97"/>
    <cellStyle name="Примечание 3" xfId="660"/>
    <cellStyle name="Примечание 4" xfId="661"/>
    <cellStyle name="Примечание 5" xfId="662"/>
    <cellStyle name="Процентный" xfId="106" builtinId="5"/>
    <cellStyle name="Процентный 2" xfId="103"/>
    <cellStyle name="Процентный 2 2" xfId="663"/>
    <cellStyle name="Процентный 2 4" xfId="664"/>
    <cellStyle name="Процентный 3" xfId="104"/>
    <cellStyle name="Процентный 3 2" xfId="665"/>
    <cellStyle name="Процентный 4" xfId="666"/>
    <cellStyle name="Процентный 5" xfId="667"/>
    <cellStyle name="Процентный 6" xfId="668"/>
    <cellStyle name="Процентный 7" xfId="742"/>
    <cellStyle name="РесСмета" xfId="669"/>
    <cellStyle name="РесСмета 2" xfId="670"/>
    <cellStyle name="СводкаСтоимРаб" xfId="671"/>
    <cellStyle name="СводкаСтоимРаб 2" xfId="672"/>
    <cellStyle name="Связанная ячейка" xfId="41" builtinId="24" customBuiltin="1"/>
    <cellStyle name="Связанная ячейка 2" xfId="98"/>
    <cellStyle name="Связанная ячейка 3" xfId="673"/>
    <cellStyle name="Связанная ячейка 4" xfId="674"/>
    <cellStyle name="Связанная ячейка 5" xfId="675"/>
    <cellStyle name="смр" xfId="676"/>
    <cellStyle name="Стиль 1" xfId="105"/>
    <cellStyle name="Стиль 1 10" xfId="677"/>
    <cellStyle name="Стиль 1 11" xfId="678"/>
    <cellStyle name="Стиль 1 12" xfId="679"/>
    <cellStyle name="Стиль 1 13" xfId="680"/>
    <cellStyle name="Стиль 1 14" xfId="681"/>
    <cellStyle name="Стиль 1 2" xfId="682"/>
    <cellStyle name="Стиль 1 2 2" xfId="683"/>
    <cellStyle name="Стиль 1 2 3" xfId="684"/>
    <cellStyle name="Стиль 1 2_Приложение 4" xfId="685"/>
    <cellStyle name="Стиль 1 3" xfId="686"/>
    <cellStyle name="Стиль 1 4" xfId="687"/>
    <cellStyle name="Стиль 1 5" xfId="688"/>
    <cellStyle name="Стиль 1 6" xfId="689"/>
    <cellStyle name="Стиль 1 7" xfId="690"/>
    <cellStyle name="Стиль 1 8" xfId="691"/>
    <cellStyle name="Стиль 1 9" xfId="692"/>
    <cellStyle name="Стиль 1__940_Макет" xfId="693"/>
    <cellStyle name="Стиль_названий" xfId="694"/>
    <cellStyle name="Строка нечётная" xfId="695"/>
    <cellStyle name="Строка нечётная 2" xfId="696"/>
    <cellStyle name="Строка чётная" xfId="697"/>
    <cellStyle name="Строка чётная 2" xfId="698"/>
    <cellStyle name="Текст предупреждения" xfId="42" builtinId="11" customBuiltin="1"/>
    <cellStyle name="Текст предупреждения 2" xfId="99"/>
    <cellStyle name="Текст предупреждения 3" xfId="699"/>
    <cellStyle name="Текст предупреждения 4" xfId="700"/>
    <cellStyle name="Текст предупреждения 5" xfId="701"/>
    <cellStyle name="Титул" xfId="702"/>
    <cellStyle name="Тысячи [0]_01.01.98" xfId="703"/>
    <cellStyle name="Тысячи [а]" xfId="704"/>
    <cellStyle name="Тысячи_01.01.98" xfId="705"/>
    <cellStyle name="Финансовый" xfId="107" builtinId="3"/>
    <cellStyle name="Финансовый 2" xfId="49"/>
    <cellStyle name="Финансовый 2 10" xfId="706"/>
    <cellStyle name="Финансовый 2 11" xfId="707"/>
    <cellStyle name="Финансовый 2 12" xfId="708"/>
    <cellStyle name="Финансовый 2 13" xfId="709"/>
    <cellStyle name="Финансовый 2 14" xfId="710"/>
    <cellStyle name="Финансовый 2 14 2" xfId="746"/>
    <cellStyle name="Финансовый 2 15" xfId="711"/>
    <cellStyle name="Финансовый 2 16" xfId="744"/>
    <cellStyle name="Финансовый 2 2" xfId="712"/>
    <cellStyle name="Финансовый 2 2 2" xfId="713"/>
    <cellStyle name="Финансовый 2 2 2 2" xfId="714"/>
    <cellStyle name="Финансовый 2 2 2 2 2" xfId="50"/>
    <cellStyle name="Финансовый 2 2 2 2 2 2" xfId="715"/>
    <cellStyle name="Финансовый 2 2 2 2 2 3" xfId="716"/>
    <cellStyle name="Финансовый 2 2 2 3" xfId="717"/>
    <cellStyle name="Финансовый 2 3" xfId="718"/>
    <cellStyle name="Финансовый 2 4" xfId="719"/>
    <cellStyle name="Финансовый 2 5" xfId="720"/>
    <cellStyle name="Финансовый 2 6" xfId="721"/>
    <cellStyle name="Финансовый 2 7" xfId="722"/>
    <cellStyle name="Финансовый 2 8" xfId="723"/>
    <cellStyle name="Финансовый 2 9" xfId="724"/>
    <cellStyle name="Финансовый 3" xfId="51"/>
    <cellStyle name="Финансовый 3 2" xfId="725"/>
    <cellStyle name="Финансовый 3 2 2" xfId="726"/>
    <cellStyle name="Финансовый 4" xfId="727"/>
    <cellStyle name="Финансовый 4 2" xfId="728"/>
    <cellStyle name="Финансовый 4 3" xfId="729"/>
    <cellStyle name="Финансовый 5" xfId="730"/>
    <cellStyle name="Финансовый 6" xfId="731"/>
    <cellStyle name="Финансовый 7" xfId="732"/>
    <cellStyle name="Финансовый 9" xfId="733"/>
    <cellStyle name="Формула" xfId="734"/>
    <cellStyle name="Хвост" xfId="735"/>
    <cellStyle name="Хороший" xfId="43" builtinId="26" customBuiltin="1"/>
    <cellStyle name="Хороший 2" xfId="100"/>
    <cellStyle name="Хороший 3" xfId="736"/>
    <cellStyle name="Хороший 4" xfId="737"/>
    <cellStyle name="Хороший 5" xfId="738"/>
    <cellStyle name="Џђћ–…ќ’ќ›‰" xfId="739"/>
    <cellStyle name="Џђћ–…ќ’ќ›‰ 2" xfId="740"/>
    <cellStyle name="Экспертиза" xfId="7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showGridLines="0" tabSelected="1" topLeftCell="A4" zoomScale="70" zoomScaleNormal="70" workbookViewId="0">
      <pane xSplit="2" ySplit="24" topLeftCell="C28" activePane="bottomRight" state="frozen"/>
      <selection activeCell="A4" sqref="A4"/>
      <selection pane="topRight" activeCell="C4" sqref="C4"/>
      <selection pane="bottomLeft" activeCell="A28" sqref="A28"/>
      <selection pane="bottomRight" activeCell="V71" sqref="V71"/>
    </sheetView>
  </sheetViews>
  <sheetFormatPr defaultRowHeight="15.75"/>
  <cols>
    <col min="1" max="1" width="12.625" style="1" customWidth="1"/>
    <col min="2" max="2" width="78.5" style="344" customWidth="1"/>
    <col min="3" max="3" width="19.5" style="1" customWidth="1"/>
    <col min="4" max="4" width="23.375" style="1" customWidth="1"/>
    <col min="5" max="5" width="14" style="1" customWidth="1"/>
    <col min="6" max="6" width="11.5" style="1" customWidth="1"/>
    <col min="7" max="7" width="14.875" style="1" customWidth="1"/>
    <col min="8" max="8" width="14.5" style="1" customWidth="1"/>
    <col min="9" max="9" width="13.875" style="1" customWidth="1"/>
    <col min="10" max="10" width="12.75" style="1" customWidth="1"/>
    <col min="11" max="11" width="14.875" style="1" customWidth="1"/>
    <col min="12" max="12" width="12.875" style="1" customWidth="1"/>
    <col min="13" max="13" width="14.625" style="363" customWidth="1"/>
    <col min="14" max="14" width="14.5" style="1" customWidth="1"/>
    <col min="15" max="15" width="13.5" style="1" customWidth="1"/>
    <col min="16" max="16" width="16" style="1" customWidth="1"/>
    <col min="17" max="17" width="12.625" style="1" customWidth="1"/>
    <col min="18" max="18" width="12.5" style="1" customWidth="1"/>
    <col min="19" max="19" width="15.875" style="1" customWidth="1"/>
    <col min="20" max="20" width="13" style="1" customWidth="1"/>
    <col min="21" max="21" width="13.125" style="1" customWidth="1"/>
    <col min="22" max="22" width="58.875" style="39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6" ht="18.75">
      <c r="V1" s="389" t="s">
        <v>30</v>
      </c>
    </row>
    <row r="2" spans="1:26" ht="18.75">
      <c r="V2" s="390" t="s">
        <v>0</v>
      </c>
    </row>
    <row r="3" spans="1:26" ht="18.75">
      <c r="V3" s="390" t="s">
        <v>27</v>
      </c>
    </row>
    <row r="4" spans="1:26" ht="18.75">
      <c r="A4" s="457" t="s">
        <v>729</v>
      </c>
      <c r="B4" s="458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9"/>
      <c r="N4" s="457"/>
      <c r="O4" s="457"/>
      <c r="P4" s="457"/>
      <c r="Q4" s="457"/>
      <c r="R4" s="457"/>
      <c r="S4" s="457"/>
      <c r="T4" s="457"/>
      <c r="U4" s="457"/>
      <c r="V4" s="457"/>
      <c r="W4" s="7"/>
      <c r="X4" s="7"/>
      <c r="Y4" s="7"/>
      <c r="Z4" s="7"/>
    </row>
    <row r="5" spans="1:26" ht="18.75">
      <c r="Z5" s="3"/>
    </row>
    <row r="6" spans="1:26" ht="18.75">
      <c r="A6" s="460" t="s">
        <v>737</v>
      </c>
      <c r="B6" s="461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2"/>
      <c r="N6" s="460"/>
      <c r="O6" s="460"/>
      <c r="P6" s="460"/>
      <c r="Q6" s="460"/>
      <c r="R6" s="460"/>
      <c r="S6" s="460"/>
      <c r="T6" s="460"/>
      <c r="U6" s="460"/>
      <c r="V6" s="460"/>
      <c r="W6" s="11"/>
      <c r="X6" s="11"/>
      <c r="Y6" s="11"/>
      <c r="Z6" s="11"/>
    </row>
    <row r="7" spans="1:26" ht="18.75">
      <c r="A7" s="460" t="s">
        <v>23</v>
      </c>
      <c r="B7" s="461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2"/>
      <c r="N7" s="460"/>
      <c r="O7" s="460"/>
      <c r="P7" s="460"/>
      <c r="Q7" s="460"/>
      <c r="R7" s="460"/>
      <c r="S7" s="460"/>
      <c r="T7" s="460"/>
      <c r="U7" s="460"/>
      <c r="V7" s="460"/>
      <c r="W7" s="11"/>
      <c r="X7" s="11"/>
      <c r="Y7" s="11"/>
      <c r="Z7" s="11"/>
    </row>
    <row r="8" spans="1:26" ht="18.75">
      <c r="A8" s="365"/>
      <c r="B8" s="383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6"/>
      <c r="N8" s="365"/>
      <c r="O8" s="365"/>
      <c r="P8" s="365"/>
      <c r="Q8" s="365"/>
      <c r="R8" s="365"/>
      <c r="S8" s="365"/>
      <c r="T8" s="365"/>
      <c r="U8" s="365"/>
      <c r="V8" s="388"/>
      <c r="W8" s="365"/>
      <c r="X8" s="365"/>
      <c r="Y8" s="365"/>
      <c r="Z8" s="365"/>
    </row>
    <row r="9" spans="1:26" ht="18.75">
      <c r="A9" s="454" t="s">
        <v>730</v>
      </c>
      <c r="B9" s="455"/>
      <c r="C9" s="454"/>
      <c r="D9" s="454"/>
      <c r="E9" s="454"/>
      <c r="F9" s="454"/>
      <c r="G9" s="454"/>
      <c r="H9" s="454"/>
      <c r="I9" s="454"/>
      <c r="J9" s="454"/>
      <c r="K9" s="454"/>
      <c r="L9" s="454"/>
      <c r="M9" s="456"/>
      <c r="N9" s="454"/>
      <c r="O9" s="454"/>
      <c r="P9" s="454"/>
      <c r="Q9" s="454"/>
      <c r="R9" s="454"/>
      <c r="S9" s="454"/>
      <c r="T9" s="454"/>
      <c r="U9" s="454"/>
      <c r="V9" s="454"/>
      <c r="W9" s="375"/>
      <c r="X9" s="375"/>
      <c r="Y9" s="375"/>
      <c r="Z9" s="375"/>
    </row>
    <row r="10" spans="1:26">
      <c r="A10" s="463" t="s">
        <v>12</v>
      </c>
      <c r="B10" s="464"/>
      <c r="C10" s="463"/>
      <c r="D10" s="463"/>
      <c r="E10" s="463"/>
      <c r="F10" s="463"/>
      <c r="G10" s="463"/>
      <c r="H10" s="463"/>
      <c r="I10" s="463"/>
      <c r="J10" s="463"/>
      <c r="K10" s="463"/>
      <c r="L10" s="463"/>
      <c r="M10" s="465"/>
      <c r="N10" s="463"/>
      <c r="O10" s="463"/>
      <c r="P10" s="463"/>
      <c r="Q10" s="463"/>
      <c r="R10" s="463"/>
      <c r="S10" s="463"/>
      <c r="T10" s="463"/>
      <c r="U10" s="463"/>
      <c r="V10" s="463"/>
      <c r="W10" s="376"/>
      <c r="X10" s="376"/>
      <c r="Y10" s="376"/>
      <c r="Z10" s="376"/>
    </row>
    <row r="11" spans="1:26">
      <c r="A11" s="184"/>
      <c r="B11" s="3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377"/>
      <c r="N11" s="184"/>
      <c r="O11" s="184"/>
      <c r="P11" s="184"/>
      <c r="Q11" s="184"/>
      <c r="R11" s="184"/>
      <c r="S11" s="184"/>
      <c r="T11" s="184"/>
      <c r="U11" s="184"/>
      <c r="V11" s="392"/>
      <c r="W11" s="184"/>
      <c r="X11" s="184"/>
      <c r="Y11" s="184"/>
      <c r="Z11" s="184"/>
    </row>
    <row r="12" spans="1:26" ht="18.75">
      <c r="A12" s="454" t="s">
        <v>731</v>
      </c>
      <c r="B12" s="455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6"/>
      <c r="N12" s="454"/>
      <c r="O12" s="454"/>
      <c r="P12" s="454"/>
      <c r="Q12" s="454"/>
      <c r="R12" s="454"/>
      <c r="S12" s="454"/>
      <c r="T12" s="454"/>
      <c r="U12" s="454"/>
      <c r="V12" s="454"/>
      <c r="W12" s="378"/>
      <c r="X12" s="378"/>
      <c r="Y12" s="378"/>
      <c r="Z12" s="378"/>
    </row>
    <row r="13" spans="1:26">
      <c r="A13" s="463" t="s">
        <v>21</v>
      </c>
      <c r="B13" s="464"/>
      <c r="C13" s="463"/>
      <c r="D13" s="463"/>
      <c r="E13" s="463"/>
      <c r="F13" s="463"/>
      <c r="G13" s="463"/>
      <c r="H13" s="463"/>
      <c r="I13" s="463"/>
      <c r="J13" s="463"/>
      <c r="K13" s="463"/>
      <c r="L13" s="463"/>
      <c r="M13" s="465"/>
      <c r="N13" s="463"/>
      <c r="O13" s="463"/>
      <c r="P13" s="463"/>
      <c r="Q13" s="463"/>
      <c r="R13" s="463"/>
      <c r="S13" s="463"/>
      <c r="T13" s="463"/>
      <c r="U13" s="463"/>
      <c r="V13" s="463"/>
      <c r="W13" s="376"/>
      <c r="X13" s="376"/>
      <c r="Y13" s="376"/>
      <c r="Z13" s="376"/>
    </row>
    <row r="14" spans="1:26">
      <c r="A14" s="466" t="s">
        <v>25</v>
      </c>
      <c r="B14" s="467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8"/>
      <c r="N14" s="466"/>
      <c r="O14" s="466"/>
      <c r="P14" s="466"/>
      <c r="Q14" s="466"/>
      <c r="R14" s="466"/>
      <c r="S14" s="466"/>
      <c r="T14" s="466"/>
      <c r="U14" s="466"/>
      <c r="V14" s="466"/>
      <c r="W14" s="121"/>
      <c r="X14" s="121"/>
      <c r="Y14" s="121"/>
      <c r="Z14" s="121"/>
    </row>
    <row r="15" spans="1:26" ht="30.75" customHeight="1">
      <c r="A15" s="469" t="s">
        <v>19</v>
      </c>
      <c r="B15" s="470" t="s">
        <v>16</v>
      </c>
      <c r="C15" s="469" t="s">
        <v>1</v>
      </c>
      <c r="D15" s="471" t="s">
        <v>28</v>
      </c>
      <c r="E15" s="525" t="s">
        <v>735</v>
      </c>
      <c r="F15" s="474" t="s">
        <v>736</v>
      </c>
      <c r="G15" s="475"/>
      <c r="H15" s="481" t="s">
        <v>739</v>
      </c>
      <c r="I15" s="481"/>
      <c r="J15" s="481"/>
      <c r="K15" s="481"/>
      <c r="L15" s="481"/>
      <c r="M15" s="482"/>
      <c r="N15" s="481"/>
      <c r="O15" s="481"/>
      <c r="P15" s="481"/>
      <c r="Q15" s="483"/>
      <c r="R15" s="474" t="s">
        <v>29</v>
      </c>
      <c r="S15" s="475"/>
      <c r="T15" s="474" t="s">
        <v>740</v>
      </c>
      <c r="U15" s="475"/>
      <c r="V15" s="471" t="s">
        <v>3</v>
      </c>
    </row>
    <row r="16" spans="1:26" ht="33.75" customHeight="1">
      <c r="A16" s="469"/>
      <c r="B16" s="470"/>
      <c r="C16" s="469"/>
      <c r="D16" s="472"/>
      <c r="E16" s="526"/>
      <c r="F16" s="476"/>
      <c r="G16" s="477"/>
      <c r="H16" s="485" t="s">
        <v>7</v>
      </c>
      <c r="I16" s="486"/>
      <c r="J16" s="481" t="s">
        <v>8</v>
      </c>
      <c r="K16" s="483"/>
      <c r="L16" s="481" t="s">
        <v>9</v>
      </c>
      <c r="M16" s="483"/>
      <c r="N16" s="481" t="s">
        <v>10</v>
      </c>
      <c r="O16" s="483"/>
      <c r="P16" s="481" t="s">
        <v>11</v>
      </c>
      <c r="Q16" s="483"/>
      <c r="R16" s="476"/>
      <c r="S16" s="477"/>
      <c r="T16" s="476"/>
      <c r="U16" s="477"/>
      <c r="V16" s="472"/>
    </row>
    <row r="17" spans="1:24" ht="26.25" customHeight="1">
      <c r="A17" s="469"/>
      <c r="B17" s="470"/>
      <c r="C17" s="469"/>
      <c r="D17" s="472"/>
      <c r="E17" s="526"/>
      <c r="F17" s="478"/>
      <c r="G17" s="479"/>
      <c r="H17" s="471" t="s">
        <v>6</v>
      </c>
      <c r="I17" s="471" t="s">
        <v>738</v>
      </c>
      <c r="J17" s="471" t="s">
        <v>6</v>
      </c>
      <c r="K17" s="471" t="s">
        <v>738</v>
      </c>
      <c r="L17" s="471" t="s">
        <v>6</v>
      </c>
      <c r="M17" s="471" t="s">
        <v>738</v>
      </c>
      <c r="N17" s="471" t="s">
        <v>6</v>
      </c>
      <c r="O17" s="471" t="s">
        <v>738</v>
      </c>
      <c r="P17" s="471" t="s">
        <v>6</v>
      </c>
      <c r="Q17" s="471" t="s">
        <v>738</v>
      </c>
      <c r="R17" s="478"/>
      <c r="S17" s="479"/>
      <c r="T17" s="478"/>
      <c r="U17" s="479"/>
      <c r="V17" s="472"/>
    </row>
    <row r="18" spans="1:24" ht="108.75" customHeight="1">
      <c r="A18" s="469"/>
      <c r="B18" s="470"/>
      <c r="C18" s="469"/>
      <c r="D18" s="473"/>
      <c r="E18" s="527"/>
      <c r="F18" s="59" t="s">
        <v>2</v>
      </c>
      <c r="G18" s="59" t="s">
        <v>13</v>
      </c>
      <c r="H18" s="473"/>
      <c r="I18" s="473"/>
      <c r="J18" s="473"/>
      <c r="K18" s="473"/>
      <c r="L18" s="473"/>
      <c r="M18" s="473"/>
      <c r="N18" s="473"/>
      <c r="O18" s="473"/>
      <c r="P18" s="473"/>
      <c r="Q18" s="473"/>
      <c r="R18" s="59" t="s">
        <v>22</v>
      </c>
      <c r="S18" s="59" t="s">
        <v>13</v>
      </c>
      <c r="T18" s="10" t="s">
        <v>741</v>
      </c>
      <c r="U18" s="10" t="s">
        <v>4</v>
      </c>
      <c r="V18" s="473"/>
      <c r="W18" s="2"/>
    </row>
    <row r="19" spans="1:24">
      <c r="A19" s="364">
        <v>1</v>
      </c>
      <c r="B19" s="399">
        <v>2</v>
      </c>
      <c r="C19" s="364">
        <v>3</v>
      </c>
      <c r="D19" s="364">
        <v>4</v>
      </c>
      <c r="E19" s="364">
        <v>5</v>
      </c>
      <c r="F19" s="364">
        <f>E19+1</f>
        <v>6</v>
      </c>
      <c r="G19" s="453">
        <f t="shared" ref="G19:V19" si="0">F19+1</f>
        <v>7</v>
      </c>
      <c r="H19" s="453">
        <f t="shared" si="0"/>
        <v>8</v>
      </c>
      <c r="I19" s="453">
        <f t="shared" si="0"/>
        <v>9</v>
      </c>
      <c r="J19" s="453">
        <f t="shared" si="0"/>
        <v>10</v>
      </c>
      <c r="K19" s="453">
        <f t="shared" si="0"/>
        <v>11</v>
      </c>
      <c r="L19" s="453">
        <f t="shared" si="0"/>
        <v>12</v>
      </c>
      <c r="M19" s="453">
        <f t="shared" si="0"/>
        <v>13</v>
      </c>
      <c r="N19" s="453">
        <f t="shared" si="0"/>
        <v>14</v>
      </c>
      <c r="O19" s="453">
        <f t="shared" si="0"/>
        <v>15</v>
      </c>
      <c r="P19" s="453">
        <f t="shared" si="0"/>
        <v>16</v>
      </c>
      <c r="Q19" s="453">
        <f t="shared" si="0"/>
        <v>17</v>
      </c>
      <c r="R19" s="453">
        <f t="shared" si="0"/>
        <v>18</v>
      </c>
      <c r="S19" s="453">
        <f t="shared" si="0"/>
        <v>19</v>
      </c>
      <c r="T19" s="453">
        <f t="shared" si="0"/>
        <v>20</v>
      </c>
      <c r="U19" s="453">
        <f t="shared" si="0"/>
        <v>21</v>
      </c>
      <c r="V19" s="453">
        <f t="shared" si="0"/>
        <v>22</v>
      </c>
      <c r="W19" s="2"/>
    </row>
    <row r="20" spans="1:24">
      <c r="A20" s="374"/>
      <c r="B20" s="386" t="s">
        <v>33</v>
      </c>
      <c r="C20" s="423" t="s">
        <v>199</v>
      </c>
      <c r="D20" s="393" t="s">
        <v>199</v>
      </c>
      <c r="E20" s="427">
        <f>E28</f>
        <v>0</v>
      </c>
      <c r="F20" s="426" t="s">
        <v>199</v>
      </c>
      <c r="G20" s="428">
        <f>G28</f>
        <v>0.91830877018400014</v>
      </c>
      <c r="H20" s="428">
        <f>H28</f>
        <v>0.91830877018400014</v>
      </c>
      <c r="I20" s="427">
        <f>I28</f>
        <v>0.59210676271186446</v>
      </c>
      <c r="J20" s="427">
        <f>J28</f>
        <v>0</v>
      </c>
      <c r="K20" s="427">
        <f>K28</f>
        <v>0</v>
      </c>
      <c r="L20" s="427">
        <f>L28</f>
        <v>0</v>
      </c>
      <c r="M20" s="429">
        <f>M28</f>
        <v>1.9745762711864408E-2</v>
      </c>
      <c r="N20" s="427">
        <f>N28</f>
        <v>0</v>
      </c>
      <c r="O20" s="429">
        <f>O28</f>
        <v>0</v>
      </c>
      <c r="P20" s="427">
        <f>P28</f>
        <v>0.91830877018400014</v>
      </c>
      <c r="Q20" s="429">
        <f>Q28</f>
        <v>0</v>
      </c>
      <c r="R20" s="426" t="s">
        <v>199</v>
      </c>
      <c r="S20" s="427">
        <f>S28</f>
        <v>0.32620200747213568</v>
      </c>
      <c r="T20" s="427">
        <f>T28</f>
        <v>0</v>
      </c>
      <c r="U20" s="430">
        <f>U28</f>
        <v>0</v>
      </c>
      <c r="V20" s="385" t="s">
        <v>199</v>
      </c>
    </row>
    <row r="21" spans="1:24">
      <c r="A21" s="374" t="s">
        <v>34</v>
      </c>
      <c r="B21" s="386" t="s">
        <v>35</v>
      </c>
      <c r="C21" s="413" t="s">
        <v>199</v>
      </c>
      <c r="D21" s="393" t="s">
        <v>199</v>
      </c>
      <c r="E21" s="427">
        <f>E29</f>
        <v>0</v>
      </c>
      <c r="F21" s="426" t="s">
        <v>199</v>
      </c>
      <c r="G21" s="427">
        <f>G29</f>
        <v>0</v>
      </c>
      <c r="H21" s="427">
        <f>H29</f>
        <v>0</v>
      </c>
      <c r="I21" s="427">
        <f>I29</f>
        <v>0</v>
      </c>
      <c r="J21" s="427">
        <f>J29</f>
        <v>0</v>
      </c>
      <c r="K21" s="427">
        <f>K29</f>
        <v>0</v>
      </c>
      <c r="L21" s="427">
        <f>L29</f>
        <v>0</v>
      </c>
      <c r="M21" s="429">
        <f>M29</f>
        <v>0</v>
      </c>
      <c r="N21" s="427">
        <f>N29</f>
        <v>0</v>
      </c>
      <c r="O21" s="429">
        <f>O29</f>
        <v>0</v>
      </c>
      <c r="P21" s="427">
        <f>P29</f>
        <v>0</v>
      </c>
      <c r="Q21" s="429">
        <f>Q29</f>
        <v>0</v>
      </c>
      <c r="R21" s="426" t="s">
        <v>199</v>
      </c>
      <c r="S21" s="427">
        <f>S29</f>
        <v>0</v>
      </c>
      <c r="T21" s="427">
        <f>T29</f>
        <v>0</v>
      </c>
      <c r="U21" s="430">
        <f>U29</f>
        <v>0</v>
      </c>
      <c r="V21" s="385" t="s">
        <v>199</v>
      </c>
    </row>
    <row r="22" spans="1:24">
      <c r="A22" s="374" t="s">
        <v>36</v>
      </c>
      <c r="B22" s="386" t="s">
        <v>37</v>
      </c>
      <c r="C22" s="413" t="s">
        <v>199</v>
      </c>
      <c r="D22" s="393" t="s">
        <v>199</v>
      </c>
      <c r="E22" s="427">
        <f>E43</f>
        <v>0</v>
      </c>
      <c r="F22" s="426" t="s">
        <v>199</v>
      </c>
      <c r="G22" s="428">
        <f>G43</f>
        <v>0.91830877018400014</v>
      </c>
      <c r="H22" s="428">
        <f>H43</f>
        <v>0.91830877018400014</v>
      </c>
      <c r="I22" s="427">
        <f>I43</f>
        <v>0.59210676271186446</v>
      </c>
      <c r="J22" s="427">
        <f>J43</f>
        <v>0</v>
      </c>
      <c r="K22" s="427">
        <f>K43</f>
        <v>0</v>
      </c>
      <c r="L22" s="427">
        <f>L43</f>
        <v>0</v>
      </c>
      <c r="M22" s="429">
        <f>M43</f>
        <v>1.9745762711864408E-2</v>
      </c>
      <c r="N22" s="427">
        <f>N43</f>
        <v>0</v>
      </c>
      <c r="O22" s="429">
        <f>O43</f>
        <v>0</v>
      </c>
      <c r="P22" s="427">
        <f>P43</f>
        <v>0.91830877018400014</v>
      </c>
      <c r="Q22" s="429">
        <f>Q43</f>
        <v>0</v>
      </c>
      <c r="R22" s="426" t="s">
        <v>199</v>
      </c>
      <c r="S22" s="427">
        <f>S43</f>
        <v>0.32620200747213568</v>
      </c>
      <c r="T22" s="427">
        <f>T43</f>
        <v>0</v>
      </c>
      <c r="U22" s="430">
        <f>U43</f>
        <v>0</v>
      </c>
      <c r="V22" s="385" t="s">
        <v>199</v>
      </c>
    </row>
    <row r="23" spans="1:24" ht="31.5">
      <c r="A23" s="374" t="s">
        <v>38</v>
      </c>
      <c r="B23" s="386" t="s">
        <v>39</v>
      </c>
      <c r="C23" s="413" t="s">
        <v>199</v>
      </c>
      <c r="D23" s="393" t="s">
        <v>199</v>
      </c>
      <c r="E23" s="427">
        <f>E64</f>
        <v>0</v>
      </c>
      <c r="F23" s="426" t="s">
        <v>199</v>
      </c>
      <c r="G23" s="427">
        <f>G64</f>
        <v>0</v>
      </c>
      <c r="H23" s="427">
        <f>H64</f>
        <v>0</v>
      </c>
      <c r="I23" s="427">
        <f>I64</f>
        <v>0</v>
      </c>
      <c r="J23" s="427">
        <f>J64</f>
        <v>0</v>
      </c>
      <c r="K23" s="427">
        <f>K64</f>
        <v>0</v>
      </c>
      <c r="L23" s="427">
        <f>L64</f>
        <v>0</v>
      </c>
      <c r="M23" s="429">
        <f>M64</f>
        <v>0</v>
      </c>
      <c r="N23" s="427">
        <f>N64</f>
        <v>0</v>
      </c>
      <c r="O23" s="429">
        <f>O64</f>
        <v>0</v>
      </c>
      <c r="P23" s="427">
        <f>P64</f>
        <v>0</v>
      </c>
      <c r="Q23" s="429">
        <f>Q64</f>
        <v>0</v>
      </c>
      <c r="R23" s="426" t="s">
        <v>199</v>
      </c>
      <c r="S23" s="427">
        <f>S64</f>
        <v>0</v>
      </c>
      <c r="T23" s="427">
        <f>T64</f>
        <v>0</v>
      </c>
      <c r="U23" s="430">
        <f>U64</f>
        <v>0</v>
      </c>
      <c r="V23" s="385" t="s">
        <v>199</v>
      </c>
    </row>
    <row r="24" spans="1:24">
      <c r="A24" s="374" t="s">
        <v>40</v>
      </c>
      <c r="B24" s="386" t="s">
        <v>41</v>
      </c>
      <c r="C24" s="413" t="s">
        <v>199</v>
      </c>
      <c r="D24" s="393" t="s">
        <v>199</v>
      </c>
      <c r="E24" s="427">
        <f>E67</f>
        <v>0</v>
      </c>
      <c r="F24" s="426" t="s">
        <v>199</v>
      </c>
      <c r="G24" s="427">
        <f>G67</f>
        <v>0</v>
      </c>
      <c r="H24" s="427">
        <f>H67</f>
        <v>0</v>
      </c>
      <c r="I24" s="427">
        <f>I67</f>
        <v>0</v>
      </c>
      <c r="J24" s="427">
        <f>J67</f>
        <v>0</v>
      </c>
      <c r="K24" s="427">
        <f>K67</f>
        <v>0</v>
      </c>
      <c r="L24" s="427">
        <f>L67</f>
        <v>0</v>
      </c>
      <c r="M24" s="429">
        <f>M67</f>
        <v>0</v>
      </c>
      <c r="N24" s="427">
        <f>N67</f>
        <v>0</v>
      </c>
      <c r="O24" s="429">
        <f>O67</f>
        <v>0</v>
      </c>
      <c r="P24" s="427">
        <f>P67</f>
        <v>0</v>
      </c>
      <c r="Q24" s="429">
        <f>Q67</f>
        <v>0</v>
      </c>
      <c r="R24" s="426" t="s">
        <v>199</v>
      </c>
      <c r="S24" s="427">
        <f>S67</f>
        <v>0</v>
      </c>
      <c r="T24" s="427">
        <f>T67</f>
        <v>0</v>
      </c>
      <c r="U24" s="430">
        <f>U67</f>
        <v>0</v>
      </c>
      <c r="V24" s="385" t="s">
        <v>199</v>
      </c>
    </row>
    <row r="25" spans="1:24" ht="31.5">
      <c r="A25" s="374" t="s">
        <v>42</v>
      </c>
      <c r="B25" s="386" t="s">
        <v>43</v>
      </c>
      <c r="C25" s="413" t="s">
        <v>199</v>
      </c>
      <c r="D25" s="393" t="s">
        <v>199</v>
      </c>
      <c r="E25" s="427">
        <f>E68</f>
        <v>0</v>
      </c>
      <c r="F25" s="426" t="s">
        <v>199</v>
      </c>
      <c r="G25" s="427">
        <f>G68</f>
        <v>0</v>
      </c>
      <c r="H25" s="427">
        <f>H68</f>
        <v>0</v>
      </c>
      <c r="I25" s="427">
        <f>I68</f>
        <v>0</v>
      </c>
      <c r="J25" s="427">
        <f>J68</f>
        <v>0</v>
      </c>
      <c r="K25" s="427">
        <f>K68</f>
        <v>0</v>
      </c>
      <c r="L25" s="427">
        <f>L68</f>
        <v>0</v>
      </c>
      <c r="M25" s="429">
        <f>M68</f>
        <v>0</v>
      </c>
      <c r="N25" s="427">
        <f>N68</f>
        <v>0</v>
      </c>
      <c r="O25" s="429">
        <f>O68</f>
        <v>0</v>
      </c>
      <c r="P25" s="427">
        <f>P68</f>
        <v>0</v>
      </c>
      <c r="Q25" s="429">
        <f>Q68</f>
        <v>0</v>
      </c>
      <c r="R25" s="426" t="s">
        <v>199</v>
      </c>
      <c r="S25" s="427">
        <f>S68</f>
        <v>0</v>
      </c>
      <c r="T25" s="427">
        <f>T68</f>
        <v>0</v>
      </c>
      <c r="U25" s="430">
        <f>U68</f>
        <v>0</v>
      </c>
      <c r="V25" s="385" t="s">
        <v>199</v>
      </c>
    </row>
    <row r="26" spans="1:24">
      <c r="A26" s="374" t="s">
        <v>44</v>
      </c>
      <c r="B26" s="386" t="s">
        <v>45</v>
      </c>
      <c r="C26" s="413" t="s">
        <v>199</v>
      </c>
      <c r="D26" s="393" t="s">
        <v>199</v>
      </c>
      <c r="E26" s="427">
        <f>E69</f>
        <v>0</v>
      </c>
      <c r="F26" s="426" t="s">
        <v>199</v>
      </c>
      <c r="G26" s="427">
        <f>G69</f>
        <v>0</v>
      </c>
      <c r="H26" s="427">
        <f>H69</f>
        <v>0</v>
      </c>
      <c r="I26" s="427">
        <f>I69</f>
        <v>0</v>
      </c>
      <c r="J26" s="427">
        <f>J69</f>
        <v>0</v>
      </c>
      <c r="K26" s="427">
        <f>K69</f>
        <v>0</v>
      </c>
      <c r="L26" s="427">
        <f>L69</f>
        <v>0</v>
      </c>
      <c r="M26" s="429">
        <f>M69</f>
        <v>0</v>
      </c>
      <c r="N26" s="427">
        <f>N69</f>
        <v>0</v>
      </c>
      <c r="O26" s="429">
        <f>O69</f>
        <v>0</v>
      </c>
      <c r="P26" s="427">
        <f>P69</f>
        <v>0</v>
      </c>
      <c r="Q26" s="429">
        <f>Q69</f>
        <v>0</v>
      </c>
      <c r="R26" s="426" t="s">
        <v>199</v>
      </c>
      <c r="S26" s="427">
        <f>S69</f>
        <v>0</v>
      </c>
      <c r="T26" s="427">
        <f>T69</f>
        <v>0</v>
      </c>
      <c r="U26" s="430">
        <f>U69</f>
        <v>0</v>
      </c>
      <c r="V26" s="385" t="s">
        <v>199</v>
      </c>
    </row>
    <row r="27" spans="1:24">
      <c r="A27" s="395"/>
      <c r="B27" s="396"/>
      <c r="C27" s="397"/>
      <c r="D27" s="394"/>
      <c r="E27" s="431"/>
      <c r="F27" s="431"/>
      <c r="G27" s="431"/>
      <c r="H27" s="431"/>
      <c r="I27" s="431"/>
      <c r="J27" s="431"/>
      <c r="K27" s="431"/>
      <c r="L27" s="431"/>
      <c r="M27" s="431"/>
      <c r="N27" s="431"/>
      <c r="O27" s="431"/>
      <c r="P27" s="431"/>
      <c r="Q27" s="431"/>
      <c r="R27" s="431"/>
      <c r="S27" s="431"/>
      <c r="T27" s="431"/>
      <c r="U27" s="432"/>
      <c r="V27" s="398"/>
    </row>
    <row r="28" spans="1:24">
      <c r="A28" s="407">
        <v>1</v>
      </c>
      <c r="B28" s="420" t="s">
        <v>734</v>
      </c>
      <c r="C28" s="408" t="s">
        <v>728</v>
      </c>
      <c r="D28" s="409" t="s">
        <v>199</v>
      </c>
      <c r="E28" s="433">
        <f>E29+E43+E64+E67+E68+E69</f>
        <v>0</v>
      </c>
      <c r="F28" s="433" t="s">
        <v>199</v>
      </c>
      <c r="G28" s="433">
        <f>G29+G43+G64+G67+G68+G69</f>
        <v>0.91830877018400014</v>
      </c>
      <c r="H28" s="433">
        <f>H29+H43+H64+H67+H68+H69</f>
        <v>0.91830877018400014</v>
      </c>
      <c r="I28" s="433">
        <f>I29+I43+I64+I67+I68+I69</f>
        <v>0.59210676271186446</v>
      </c>
      <c r="J28" s="433">
        <f>J29+J43+J64+J67+J68+J69</f>
        <v>0</v>
      </c>
      <c r="K28" s="433">
        <f>K29+K43+K64+K67+K68+K69</f>
        <v>0</v>
      </c>
      <c r="L28" s="433">
        <f>L29+L43+L64+L67+L68+L69</f>
        <v>0</v>
      </c>
      <c r="M28" s="433">
        <f>M29+M43+M64+M67+M68+M69</f>
        <v>1.9745762711864408E-2</v>
      </c>
      <c r="N28" s="433">
        <f>N29+N43+N64+N67+N68+N69</f>
        <v>0</v>
      </c>
      <c r="O28" s="433">
        <f>O29+O43+O64+O67+O68+O69</f>
        <v>0</v>
      </c>
      <c r="P28" s="433">
        <f>P29+P43+P64+P67+P68+P69</f>
        <v>0.91830877018400014</v>
      </c>
      <c r="Q28" s="433">
        <f>Q29+Q43+Q64+Q67+Q68+Q69</f>
        <v>0</v>
      </c>
      <c r="R28" s="433" t="s">
        <v>199</v>
      </c>
      <c r="S28" s="433">
        <f>S29+S43+S64+S67+S68+S69</f>
        <v>0.32620200747213568</v>
      </c>
      <c r="T28" s="434">
        <f>T29+T43+T64+T67+T68+T69</f>
        <v>0</v>
      </c>
      <c r="U28" s="435">
        <v>0</v>
      </c>
      <c r="V28" s="409" t="s">
        <v>199</v>
      </c>
      <c r="W28" s="412"/>
      <c r="X28" s="2"/>
    </row>
    <row r="29" spans="1:24">
      <c r="A29" s="411" t="s">
        <v>48</v>
      </c>
      <c r="B29" s="387" t="s">
        <v>49</v>
      </c>
      <c r="C29" s="410" t="s">
        <v>728</v>
      </c>
      <c r="D29" s="414" t="s">
        <v>199</v>
      </c>
      <c r="E29" s="437">
        <f>E30+E34+E37+E40</f>
        <v>0</v>
      </c>
      <c r="F29" s="436" t="s">
        <v>199</v>
      </c>
      <c r="G29" s="437">
        <f>G30+G34+G37+G40</f>
        <v>0</v>
      </c>
      <c r="H29" s="437">
        <f>H30+H34+H37+H40</f>
        <v>0</v>
      </c>
      <c r="I29" s="437">
        <f>I30+I34+I37+I40</f>
        <v>0</v>
      </c>
      <c r="J29" s="437">
        <f>J30+J34+J37+J40</f>
        <v>0</v>
      </c>
      <c r="K29" s="437">
        <f>K30+K34+K37+K40</f>
        <v>0</v>
      </c>
      <c r="L29" s="437">
        <f>L30+L34+L37+L40</f>
        <v>0</v>
      </c>
      <c r="M29" s="437">
        <f>M30+M34+M37+M40</f>
        <v>0</v>
      </c>
      <c r="N29" s="437">
        <f>N30+N34+N37+N40</f>
        <v>0</v>
      </c>
      <c r="O29" s="437">
        <f>O30+O34+O37+O40</f>
        <v>0</v>
      </c>
      <c r="P29" s="437">
        <f>P30+P34+P37+P40</f>
        <v>0</v>
      </c>
      <c r="Q29" s="437">
        <f>Q30+Q34+Q37+Q40</f>
        <v>0</v>
      </c>
      <c r="R29" s="436" t="s">
        <v>199</v>
      </c>
      <c r="S29" s="437">
        <f>S30+S34+S37+S40</f>
        <v>0</v>
      </c>
      <c r="T29" s="437">
        <f>T30+T34+T37+T40</f>
        <v>0</v>
      </c>
      <c r="U29" s="438">
        <v>0</v>
      </c>
      <c r="V29" s="414" t="s">
        <v>199</v>
      </c>
    </row>
    <row r="30" spans="1:24" ht="31.5">
      <c r="A30" s="400" t="s">
        <v>50</v>
      </c>
      <c r="B30" s="405" t="s">
        <v>51</v>
      </c>
      <c r="C30" s="400" t="s">
        <v>728</v>
      </c>
      <c r="D30" s="415" t="s">
        <v>199</v>
      </c>
      <c r="E30" s="440">
        <v>0</v>
      </c>
      <c r="F30" s="439" t="s">
        <v>199</v>
      </c>
      <c r="G30" s="440">
        <v>0</v>
      </c>
      <c r="H30" s="440">
        <v>0</v>
      </c>
      <c r="I30" s="440">
        <v>0</v>
      </c>
      <c r="J30" s="440">
        <v>0</v>
      </c>
      <c r="K30" s="440">
        <v>0</v>
      </c>
      <c r="L30" s="440">
        <v>0</v>
      </c>
      <c r="M30" s="440">
        <v>0</v>
      </c>
      <c r="N30" s="440">
        <v>0</v>
      </c>
      <c r="O30" s="440">
        <v>0</v>
      </c>
      <c r="P30" s="440">
        <v>0</v>
      </c>
      <c r="Q30" s="440">
        <v>0</v>
      </c>
      <c r="R30" s="439" t="s">
        <v>199</v>
      </c>
      <c r="S30" s="440">
        <v>0</v>
      </c>
      <c r="T30" s="440">
        <v>0</v>
      </c>
      <c r="U30" s="441">
        <v>0</v>
      </c>
      <c r="V30" s="415" t="s">
        <v>199</v>
      </c>
    </row>
    <row r="31" spans="1:24" ht="31.5">
      <c r="A31" s="401" t="s">
        <v>52</v>
      </c>
      <c r="B31" s="421" t="s">
        <v>53</v>
      </c>
      <c r="C31" s="402" t="s">
        <v>728</v>
      </c>
      <c r="D31" s="416" t="s">
        <v>199</v>
      </c>
      <c r="E31" s="443">
        <v>0</v>
      </c>
      <c r="F31" s="442" t="s">
        <v>199</v>
      </c>
      <c r="G31" s="443">
        <v>0</v>
      </c>
      <c r="H31" s="443">
        <v>0</v>
      </c>
      <c r="I31" s="443">
        <v>0</v>
      </c>
      <c r="J31" s="443">
        <v>0</v>
      </c>
      <c r="K31" s="443">
        <v>0</v>
      </c>
      <c r="L31" s="443">
        <v>0</v>
      </c>
      <c r="M31" s="443">
        <v>0</v>
      </c>
      <c r="N31" s="443">
        <v>0</v>
      </c>
      <c r="O31" s="443">
        <v>0</v>
      </c>
      <c r="P31" s="443">
        <v>0</v>
      </c>
      <c r="Q31" s="443">
        <v>0</v>
      </c>
      <c r="R31" s="442" t="s">
        <v>199</v>
      </c>
      <c r="S31" s="443">
        <v>0</v>
      </c>
      <c r="T31" s="443">
        <v>0</v>
      </c>
      <c r="U31" s="444">
        <v>0</v>
      </c>
      <c r="V31" s="416" t="s">
        <v>199</v>
      </c>
    </row>
    <row r="32" spans="1:24" ht="31.5">
      <c r="A32" s="401" t="s">
        <v>54</v>
      </c>
      <c r="B32" s="421" t="s">
        <v>55</v>
      </c>
      <c r="C32" s="402" t="s">
        <v>728</v>
      </c>
      <c r="D32" s="416" t="s">
        <v>199</v>
      </c>
      <c r="E32" s="443">
        <v>0</v>
      </c>
      <c r="F32" s="442" t="s">
        <v>199</v>
      </c>
      <c r="G32" s="443">
        <v>0</v>
      </c>
      <c r="H32" s="443">
        <v>0</v>
      </c>
      <c r="I32" s="443">
        <v>0</v>
      </c>
      <c r="J32" s="443">
        <v>0</v>
      </c>
      <c r="K32" s="443">
        <v>0</v>
      </c>
      <c r="L32" s="443">
        <v>0</v>
      </c>
      <c r="M32" s="443">
        <v>0</v>
      </c>
      <c r="N32" s="443">
        <v>0</v>
      </c>
      <c r="O32" s="443">
        <v>0</v>
      </c>
      <c r="P32" s="443">
        <v>0</v>
      </c>
      <c r="Q32" s="443">
        <v>0</v>
      </c>
      <c r="R32" s="442" t="s">
        <v>199</v>
      </c>
      <c r="S32" s="443">
        <v>0</v>
      </c>
      <c r="T32" s="443">
        <v>0</v>
      </c>
      <c r="U32" s="444">
        <v>0</v>
      </c>
      <c r="V32" s="416" t="s">
        <v>199</v>
      </c>
    </row>
    <row r="33" spans="1:22" ht="31.5">
      <c r="A33" s="401" t="s">
        <v>56</v>
      </c>
      <c r="B33" s="421" t="s">
        <v>57</v>
      </c>
      <c r="C33" s="402" t="s">
        <v>728</v>
      </c>
      <c r="D33" s="416" t="s">
        <v>199</v>
      </c>
      <c r="E33" s="443">
        <v>0</v>
      </c>
      <c r="F33" s="442" t="s">
        <v>199</v>
      </c>
      <c r="G33" s="443">
        <v>0</v>
      </c>
      <c r="H33" s="443">
        <v>0</v>
      </c>
      <c r="I33" s="443">
        <v>0</v>
      </c>
      <c r="J33" s="443">
        <v>0</v>
      </c>
      <c r="K33" s="443">
        <v>0</v>
      </c>
      <c r="L33" s="443">
        <v>0</v>
      </c>
      <c r="M33" s="443">
        <v>0</v>
      </c>
      <c r="N33" s="443">
        <v>0</v>
      </c>
      <c r="O33" s="443">
        <v>0</v>
      </c>
      <c r="P33" s="443">
        <v>0</v>
      </c>
      <c r="Q33" s="443">
        <v>0</v>
      </c>
      <c r="R33" s="442" t="s">
        <v>199</v>
      </c>
      <c r="S33" s="443">
        <v>0</v>
      </c>
      <c r="T33" s="443">
        <v>0</v>
      </c>
      <c r="U33" s="444">
        <v>0</v>
      </c>
      <c r="V33" s="416" t="s">
        <v>199</v>
      </c>
    </row>
    <row r="34" spans="1:22" ht="31.5">
      <c r="A34" s="400" t="s">
        <v>60</v>
      </c>
      <c r="B34" s="405" t="s">
        <v>61</v>
      </c>
      <c r="C34" s="400" t="s">
        <v>728</v>
      </c>
      <c r="D34" s="415" t="s">
        <v>199</v>
      </c>
      <c r="E34" s="440">
        <v>0</v>
      </c>
      <c r="F34" s="439" t="s">
        <v>199</v>
      </c>
      <c r="G34" s="440">
        <v>0</v>
      </c>
      <c r="H34" s="440">
        <v>0</v>
      </c>
      <c r="I34" s="440">
        <v>0</v>
      </c>
      <c r="J34" s="440">
        <v>0</v>
      </c>
      <c r="K34" s="440">
        <v>0</v>
      </c>
      <c r="L34" s="440">
        <v>0</v>
      </c>
      <c r="M34" s="440">
        <v>0</v>
      </c>
      <c r="N34" s="440">
        <v>0</v>
      </c>
      <c r="O34" s="440">
        <v>0</v>
      </c>
      <c r="P34" s="440">
        <v>0</v>
      </c>
      <c r="Q34" s="440">
        <v>0</v>
      </c>
      <c r="R34" s="439" t="s">
        <v>199</v>
      </c>
      <c r="S34" s="440">
        <v>0</v>
      </c>
      <c r="T34" s="440">
        <v>0</v>
      </c>
      <c r="U34" s="441">
        <v>0</v>
      </c>
      <c r="V34" s="415" t="s">
        <v>199</v>
      </c>
    </row>
    <row r="35" spans="1:22" ht="31.5">
      <c r="A35" s="401" t="s">
        <v>62</v>
      </c>
      <c r="B35" s="421" t="s">
        <v>63</v>
      </c>
      <c r="C35" s="402" t="s">
        <v>728</v>
      </c>
      <c r="D35" s="416" t="s">
        <v>199</v>
      </c>
      <c r="E35" s="443">
        <v>0</v>
      </c>
      <c r="F35" s="442" t="s">
        <v>199</v>
      </c>
      <c r="G35" s="443">
        <v>0</v>
      </c>
      <c r="H35" s="443">
        <v>0</v>
      </c>
      <c r="I35" s="443">
        <v>0</v>
      </c>
      <c r="J35" s="443">
        <v>0</v>
      </c>
      <c r="K35" s="443">
        <v>0</v>
      </c>
      <c r="L35" s="443">
        <v>0</v>
      </c>
      <c r="M35" s="443">
        <v>0</v>
      </c>
      <c r="N35" s="443">
        <v>0</v>
      </c>
      <c r="O35" s="443">
        <v>0</v>
      </c>
      <c r="P35" s="443">
        <v>0</v>
      </c>
      <c r="Q35" s="443">
        <v>0</v>
      </c>
      <c r="R35" s="442" t="s">
        <v>199</v>
      </c>
      <c r="S35" s="443">
        <v>0</v>
      </c>
      <c r="T35" s="443">
        <v>0</v>
      </c>
      <c r="U35" s="444">
        <v>0</v>
      </c>
      <c r="V35" s="416" t="s">
        <v>199</v>
      </c>
    </row>
    <row r="36" spans="1:22" ht="31.5">
      <c r="A36" s="401" t="s">
        <v>64</v>
      </c>
      <c r="B36" s="421" t="s">
        <v>65</v>
      </c>
      <c r="C36" s="402" t="s">
        <v>728</v>
      </c>
      <c r="D36" s="416" t="s">
        <v>199</v>
      </c>
      <c r="E36" s="443">
        <v>0</v>
      </c>
      <c r="F36" s="442" t="s">
        <v>199</v>
      </c>
      <c r="G36" s="443">
        <v>0</v>
      </c>
      <c r="H36" s="443">
        <v>0</v>
      </c>
      <c r="I36" s="443">
        <v>0</v>
      </c>
      <c r="J36" s="443">
        <v>0</v>
      </c>
      <c r="K36" s="443">
        <v>0</v>
      </c>
      <c r="L36" s="443">
        <v>0</v>
      </c>
      <c r="M36" s="443">
        <v>0</v>
      </c>
      <c r="N36" s="443">
        <v>0</v>
      </c>
      <c r="O36" s="443">
        <v>0</v>
      </c>
      <c r="P36" s="443">
        <v>0</v>
      </c>
      <c r="Q36" s="443">
        <v>0</v>
      </c>
      <c r="R36" s="442" t="s">
        <v>199</v>
      </c>
      <c r="S36" s="443">
        <v>0</v>
      </c>
      <c r="T36" s="443">
        <v>0</v>
      </c>
      <c r="U36" s="444">
        <v>0</v>
      </c>
      <c r="V36" s="416" t="s">
        <v>199</v>
      </c>
    </row>
    <row r="37" spans="1:22" ht="31.5">
      <c r="A37" s="163" t="s">
        <v>66</v>
      </c>
      <c r="B37" s="405" t="s">
        <v>67</v>
      </c>
      <c r="C37" s="163" t="s">
        <v>728</v>
      </c>
      <c r="D37" s="415" t="s">
        <v>199</v>
      </c>
      <c r="E37" s="440">
        <v>0</v>
      </c>
      <c r="F37" s="439" t="s">
        <v>199</v>
      </c>
      <c r="G37" s="440">
        <v>0</v>
      </c>
      <c r="H37" s="440">
        <v>0</v>
      </c>
      <c r="I37" s="440">
        <v>0</v>
      </c>
      <c r="J37" s="440">
        <v>0</v>
      </c>
      <c r="K37" s="440">
        <v>0</v>
      </c>
      <c r="L37" s="440">
        <v>0</v>
      </c>
      <c r="M37" s="440">
        <v>0</v>
      </c>
      <c r="N37" s="440">
        <v>0</v>
      </c>
      <c r="O37" s="440">
        <v>0</v>
      </c>
      <c r="P37" s="440">
        <v>0</v>
      </c>
      <c r="Q37" s="440">
        <v>0</v>
      </c>
      <c r="R37" s="439" t="s">
        <v>199</v>
      </c>
      <c r="S37" s="440">
        <v>0</v>
      </c>
      <c r="T37" s="440">
        <v>0</v>
      </c>
      <c r="U37" s="441">
        <v>0</v>
      </c>
      <c r="V37" s="415" t="s">
        <v>199</v>
      </c>
    </row>
    <row r="38" spans="1:22" ht="31.5">
      <c r="A38" s="401" t="s">
        <v>68</v>
      </c>
      <c r="B38" s="421" t="s">
        <v>69</v>
      </c>
      <c r="C38" s="402" t="s">
        <v>728</v>
      </c>
      <c r="D38" s="418" t="s">
        <v>199</v>
      </c>
      <c r="E38" s="445">
        <v>0</v>
      </c>
      <c r="F38" s="442" t="s">
        <v>199</v>
      </c>
      <c r="G38" s="445">
        <v>0</v>
      </c>
      <c r="H38" s="445">
        <v>0</v>
      </c>
      <c r="I38" s="445">
        <v>0</v>
      </c>
      <c r="J38" s="445">
        <v>0</v>
      </c>
      <c r="K38" s="445">
        <v>0</v>
      </c>
      <c r="L38" s="445">
        <v>0</v>
      </c>
      <c r="M38" s="445">
        <v>0</v>
      </c>
      <c r="N38" s="445">
        <v>0</v>
      </c>
      <c r="O38" s="445">
        <v>0</v>
      </c>
      <c r="P38" s="445">
        <v>0</v>
      </c>
      <c r="Q38" s="445">
        <v>0</v>
      </c>
      <c r="R38" s="442" t="s">
        <v>199</v>
      </c>
      <c r="S38" s="445">
        <v>0</v>
      </c>
      <c r="T38" s="445">
        <v>0</v>
      </c>
      <c r="U38" s="446">
        <v>0</v>
      </c>
      <c r="V38" s="418" t="s">
        <v>199</v>
      </c>
    </row>
    <row r="39" spans="1:22" ht="31.5">
      <c r="A39" s="401" t="s">
        <v>73</v>
      </c>
      <c r="B39" s="421" t="s">
        <v>69</v>
      </c>
      <c r="C39" s="402" t="s">
        <v>728</v>
      </c>
      <c r="D39" s="419" t="s">
        <v>199</v>
      </c>
      <c r="E39" s="447">
        <v>0</v>
      </c>
      <c r="F39" s="442" t="s">
        <v>199</v>
      </c>
      <c r="G39" s="447">
        <v>0</v>
      </c>
      <c r="H39" s="447">
        <v>0</v>
      </c>
      <c r="I39" s="447">
        <v>0</v>
      </c>
      <c r="J39" s="447">
        <v>0</v>
      </c>
      <c r="K39" s="447">
        <v>0</v>
      </c>
      <c r="L39" s="447">
        <v>0</v>
      </c>
      <c r="M39" s="447">
        <v>0</v>
      </c>
      <c r="N39" s="447">
        <v>0</v>
      </c>
      <c r="O39" s="447">
        <v>0</v>
      </c>
      <c r="P39" s="447">
        <v>0</v>
      </c>
      <c r="Q39" s="447">
        <v>0</v>
      </c>
      <c r="R39" s="442" t="s">
        <v>199</v>
      </c>
      <c r="S39" s="447">
        <v>0</v>
      </c>
      <c r="T39" s="447">
        <v>0</v>
      </c>
      <c r="U39" s="444">
        <v>0</v>
      </c>
      <c r="V39" s="419" t="s">
        <v>199</v>
      </c>
    </row>
    <row r="40" spans="1:22" ht="47.25">
      <c r="A40" s="163" t="s">
        <v>75</v>
      </c>
      <c r="B40" s="405" t="s">
        <v>76</v>
      </c>
      <c r="C40" s="163" t="s">
        <v>728</v>
      </c>
      <c r="D40" s="415" t="s">
        <v>199</v>
      </c>
      <c r="E40" s="440">
        <v>0</v>
      </c>
      <c r="F40" s="439" t="s">
        <v>199</v>
      </c>
      <c r="G40" s="440">
        <v>0</v>
      </c>
      <c r="H40" s="440">
        <v>0</v>
      </c>
      <c r="I40" s="440">
        <v>0</v>
      </c>
      <c r="J40" s="440">
        <v>0</v>
      </c>
      <c r="K40" s="440">
        <v>0</v>
      </c>
      <c r="L40" s="440">
        <v>0</v>
      </c>
      <c r="M40" s="440">
        <v>0</v>
      </c>
      <c r="N40" s="440">
        <v>0</v>
      </c>
      <c r="O40" s="440">
        <v>0</v>
      </c>
      <c r="P40" s="440">
        <v>0</v>
      </c>
      <c r="Q40" s="440">
        <v>0</v>
      </c>
      <c r="R40" s="439" t="s">
        <v>199</v>
      </c>
      <c r="S40" s="440">
        <v>0</v>
      </c>
      <c r="T40" s="440">
        <v>0</v>
      </c>
      <c r="U40" s="441">
        <v>0</v>
      </c>
      <c r="V40" s="415" t="s">
        <v>199</v>
      </c>
    </row>
    <row r="41" spans="1:22" ht="47.25">
      <c r="A41" s="401" t="s">
        <v>77</v>
      </c>
      <c r="B41" s="421" t="s">
        <v>78</v>
      </c>
      <c r="C41" s="402" t="s">
        <v>728</v>
      </c>
      <c r="D41" s="419" t="s">
        <v>199</v>
      </c>
      <c r="E41" s="447">
        <v>0</v>
      </c>
      <c r="F41" s="442" t="s">
        <v>199</v>
      </c>
      <c r="G41" s="447">
        <v>0</v>
      </c>
      <c r="H41" s="447">
        <v>0</v>
      </c>
      <c r="I41" s="447">
        <v>0</v>
      </c>
      <c r="J41" s="447">
        <v>0</v>
      </c>
      <c r="K41" s="447">
        <v>0</v>
      </c>
      <c r="L41" s="447">
        <v>0</v>
      </c>
      <c r="M41" s="447">
        <v>0</v>
      </c>
      <c r="N41" s="447">
        <v>0</v>
      </c>
      <c r="O41" s="447">
        <v>0</v>
      </c>
      <c r="P41" s="447">
        <v>0</v>
      </c>
      <c r="Q41" s="447">
        <v>0</v>
      </c>
      <c r="R41" s="442" t="s">
        <v>199</v>
      </c>
      <c r="S41" s="447">
        <v>0</v>
      </c>
      <c r="T41" s="447">
        <v>0</v>
      </c>
      <c r="U41" s="444">
        <v>0</v>
      </c>
      <c r="V41" s="419" t="s">
        <v>199</v>
      </c>
    </row>
    <row r="42" spans="1:22" ht="47.25">
      <c r="A42" s="401" t="s">
        <v>79</v>
      </c>
      <c r="B42" s="421" t="s">
        <v>80</v>
      </c>
      <c r="C42" s="402" t="s">
        <v>728</v>
      </c>
      <c r="D42" s="419" t="s">
        <v>199</v>
      </c>
      <c r="E42" s="447">
        <v>0</v>
      </c>
      <c r="F42" s="442" t="s">
        <v>199</v>
      </c>
      <c r="G42" s="447">
        <v>0</v>
      </c>
      <c r="H42" s="447">
        <v>0</v>
      </c>
      <c r="I42" s="447">
        <v>0</v>
      </c>
      <c r="J42" s="447">
        <v>0</v>
      </c>
      <c r="K42" s="447">
        <v>0</v>
      </c>
      <c r="L42" s="447">
        <v>0</v>
      </c>
      <c r="M42" s="447">
        <v>0</v>
      </c>
      <c r="N42" s="447">
        <v>0</v>
      </c>
      <c r="O42" s="447">
        <v>0</v>
      </c>
      <c r="P42" s="447">
        <v>0</v>
      </c>
      <c r="Q42" s="447">
        <v>0</v>
      </c>
      <c r="R42" s="442" t="s">
        <v>199</v>
      </c>
      <c r="S42" s="447">
        <v>0</v>
      </c>
      <c r="T42" s="447">
        <v>0</v>
      </c>
      <c r="U42" s="444">
        <v>0</v>
      </c>
      <c r="V42" s="419" t="s">
        <v>199</v>
      </c>
    </row>
    <row r="43" spans="1:22">
      <c r="A43" s="411" t="s">
        <v>81</v>
      </c>
      <c r="B43" s="387" t="s">
        <v>82</v>
      </c>
      <c r="C43" s="410" t="s">
        <v>728</v>
      </c>
      <c r="D43" s="414" t="s">
        <v>199</v>
      </c>
      <c r="E43" s="437">
        <f>E44+E49+E52+E61</f>
        <v>0</v>
      </c>
      <c r="F43" s="436" t="s">
        <v>199</v>
      </c>
      <c r="G43" s="437">
        <f>G44+G49+G52+G61</f>
        <v>0.91830877018400014</v>
      </c>
      <c r="H43" s="437">
        <f>H44+H49+H52+H61</f>
        <v>0.91830877018400014</v>
      </c>
      <c r="I43" s="437">
        <f>I44+I49+I52+I61</f>
        <v>0.59210676271186446</v>
      </c>
      <c r="J43" s="437">
        <f>J44+J49+J52+J61</f>
        <v>0</v>
      </c>
      <c r="K43" s="437">
        <f>K44+K49+K52+K61</f>
        <v>0</v>
      </c>
      <c r="L43" s="437">
        <f>L44+L49+L52+L61</f>
        <v>0</v>
      </c>
      <c r="M43" s="437">
        <f>M44+M49+M52+M61</f>
        <v>1.9745762711864408E-2</v>
      </c>
      <c r="N43" s="437">
        <f>N44+N49+N52+N61</f>
        <v>0</v>
      </c>
      <c r="O43" s="437">
        <f>O44+O49+O52+O61</f>
        <v>0</v>
      </c>
      <c r="P43" s="437">
        <f>P44+P49+P52+P61</f>
        <v>0.91830877018400014</v>
      </c>
      <c r="Q43" s="437">
        <f>Q44+Q49+Q52+Q61</f>
        <v>0</v>
      </c>
      <c r="R43" s="436" t="s">
        <v>199</v>
      </c>
      <c r="S43" s="437">
        <f>S44+S49+S52+S61</f>
        <v>0.32620200747213568</v>
      </c>
      <c r="T43" s="437">
        <f>T44+T49+T52+T61</f>
        <v>0</v>
      </c>
      <c r="U43" s="438">
        <v>0</v>
      </c>
      <c r="V43" s="414" t="s">
        <v>199</v>
      </c>
    </row>
    <row r="44" spans="1:22" ht="31.5">
      <c r="A44" s="163" t="s">
        <v>83</v>
      </c>
      <c r="B44" s="405" t="s">
        <v>84</v>
      </c>
      <c r="C44" s="163" t="s">
        <v>728</v>
      </c>
      <c r="D44" s="415" t="s">
        <v>199</v>
      </c>
      <c r="E44" s="440">
        <f>E45</f>
        <v>0</v>
      </c>
      <c r="F44" s="439" t="s">
        <v>199</v>
      </c>
      <c r="G44" s="440">
        <f>G45</f>
        <v>0.91830877018400014</v>
      </c>
      <c r="H44" s="440">
        <f>H45</f>
        <v>0.91830877018400014</v>
      </c>
      <c r="I44" s="440">
        <f>I45</f>
        <v>0.59210676271186446</v>
      </c>
      <c r="J44" s="440">
        <f>J45</f>
        <v>0</v>
      </c>
      <c r="K44" s="440">
        <f>K45</f>
        <v>0</v>
      </c>
      <c r="L44" s="440">
        <f>L45</f>
        <v>0</v>
      </c>
      <c r="M44" s="440">
        <f>M45</f>
        <v>1.9745762711864408E-2</v>
      </c>
      <c r="N44" s="440">
        <f>N45</f>
        <v>0</v>
      </c>
      <c r="O44" s="440">
        <v>0</v>
      </c>
      <c r="P44" s="440">
        <f>P45</f>
        <v>0.91830877018400014</v>
      </c>
      <c r="Q44" s="440">
        <v>0</v>
      </c>
      <c r="R44" s="439" t="s">
        <v>199</v>
      </c>
      <c r="S44" s="440">
        <f>S45</f>
        <v>0.32620200747213568</v>
      </c>
      <c r="T44" s="440">
        <f>T45</f>
        <v>0</v>
      </c>
      <c r="U44" s="441">
        <v>0</v>
      </c>
      <c r="V44" s="415" t="s">
        <v>199</v>
      </c>
    </row>
    <row r="45" spans="1:22">
      <c r="A45" s="401" t="s">
        <v>85</v>
      </c>
      <c r="B45" s="421" t="s">
        <v>86</v>
      </c>
      <c r="C45" s="402" t="s">
        <v>728</v>
      </c>
      <c r="D45" s="416" t="s">
        <v>199</v>
      </c>
      <c r="E45" s="443">
        <f>E47</f>
        <v>0</v>
      </c>
      <c r="F45" s="442" t="s">
        <v>199</v>
      </c>
      <c r="G45" s="443">
        <f>G47</f>
        <v>0.91830877018400014</v>
      </c>
      <c r="H45" s="443">
        <f>H47</f>
        <v>0.91830877018400014</v>
      </c>
      <c r="I45" s="443">
        <f>I47</f>
        <v>0.59210676271186446</v>
      </c>
      <c r="J45" s="443">
        <f>J47</f>
        <v>0</v>
      </c>
      <c r="K45" s="443">
        <f>K47</f>
        <v>0</v>
      </c>
      <c r="L45" s="443">
        <f>L47</f>
        <v>0</v>
      </c>
      <c r="M45" s="443">
        <f>M47</f>
        <v>1.9745762711864408E-2</v>
      </c>
      <c r="N45" s="443">
        <f>N47</f>
        <v>0</v>
      </c>
      <c r="O45" s="443">
        <v>0</v>
      </c>
      <c r="P45" s="443">
        <f>P47</f>
        <v>0.91830877018400014</v>
      </c>
      <c r="Q45" s="443">
        <v>0</v>
      </c>
      <c r="R45" s="442" t="s">
        <v>199</v>
      </c>
      <c r="S45" s="443">
        <f>S47</f>
        <v>0.32620200747213568</v>
      </c>
      <c r="T45" s="443">
        <f>T47</f>
        <v>0</v>
      </c>
      <c r="U45" s="444">
        <v>0</v>
      </c>
      <c r="V45" s="416" t="s">
        <v>199</v>
      </c>
    </row>
    <row r="46" spans="1:22">
      <c r="A46" s="401"/>
      <c r="B46" s="421"/>
      <c r="C46" s="402"/>
      <c r="D46" s="416" t="s">
        <v>199</v>
      </c>
      <c r="E46" s="443"/>
      <c r="F46" s="442"/>
      <c r="G46" s="443"/>
      <c r="H46" s="443"/>
      <c r="I46" s="443"/>
      <c r="J46" s="443"/>
      <c r="K46" s="443"/>
      <c r="L46" s="443"/>
      <c r="M46" s="443"/>
      <c r="N46" s="443"/>
      <c r="O46" s="443"/>
      <c r="P46" s="443"/>
      <c r="Q46" s="443"/>
      <c r="R46" s="442"/>
      <c r="S46" s="443"/>
      <c r="T46" s="443"/>
      <c r="U46" s="444"/>
      <c r="V46" s="416" t="s">
        <v>199</v>
      </c>
    </row>
    <row r="47" spans="1:22">
      <c r="A47" s="422" t="s">
        <v>85</v>
      </c>
      <c r="B47" s="424" t="s">
        <v>732</v>
      </c>
      <c r="C47" s="159" t="s">
        <v>733</v>
      </c>
      <c r="D47" s="425" t="s">
        <v>199</v>
      </c>
      <c r="E47" s="449">
        <v>0</v>
      </c>
      <c r="F47" s="448" t="s">
        <v>199</v>
      </c>
      <c r="G47" s="450">
        <f>1.08360434881712/1.18</f>
        <v>0.91830877018400014</v>
      </c>
      <c r="H47" s="448">
        <f>J47+L47+N47+P47</f>
        <v>0.91830877018400014</v>
      </c>
      <c r="I47" s="451">
        <f>K47+M47+O47+Q47</f>
        <v>0.59210676271186446</v>
      </c>
      <c r="J47" s="448">
        <v>0</v>
      </c>
      <c r="K47" s="448">
        <v>0</v>
      </c>
      <c r="L47" s="448">
        <v>0</v>
      </c>
      <c r="M47" s="448">
        <f>23300/1.18/1000000</f>
        <v>1.9745762711864408E-2</v>
      </c>
      <c r="N47" s="448">
        <v>0</v>
      </c>
      <c r="O47" s="448">
        <v>0.57236100000000001</v>
      </c>
      <c r="P47" s="448">
        <f>G47</f>
        <v>0.91830877018400014</v>
      </c>
      <c r="Q47" s="448">
        <v>0</v>
      </c>
      <c r="R47" s="448" t="s">
        <v>199</v>
      </c>
      <c r="S47" s="448">
        <f>H47-I47</f>
        <v>0.32620200747213568</v>
      </c>
      <c r="T47" s="448">
        <v>0</v>
      </c>
      <c r="U47" s="452">
        <v>0</v>
      </c>
      <c r="V47" s="417" t="s">
        <v>199</v>
      </c>
    </row>
    <row r="48" spans="1:22" ht="31.5">
      <c r="A48" s="401" t="s">
        <v>87</v>
      </c>
      <c r="B48" s="421" t="s">
        <v>88</v>
      </c>
      <c r="C48" s="402" t="s">
        <v>728</v>
      </c>
      <c r="D48" s="416" t="s">
        <v>199</v>
      </c>
      <c r="E48" s="443">
        <v>0</v>
      </c>
      <c r="F48" s="443" t="s">
        <v>199</v>
      </c>
      <c r="G48" s="443">
        <v>0</v>
      </c>
      <c r="H48" s="443">
        <v>0</v>
      </c>
      <c r="I48" s="443">
        <v>0</v>
      </c>
      <c r="J48" s="443">
        <v>0</v>
      </c>
      <c r="K48" s="443">
        <v>0</v>
      </c>
      <c r="L48" s="443">
        <v>0</v>
      </c>
      <c r="M48" s="443">
        <v>0</v>
      </c>
      <c r="N48" s="443">
        <v>0</v>
      </c>
      <c r="O48" s="443">
        <v>0</v>
      </c>
      <c r="P48" s="443">
        <v>0</v>
      </c>
      <c r="Q48" s="443">
        <v>0</v>
      </c>
      <c r="R48" s="443" t="s">
        <v>199</v>
      </c>
      <c r="S48" s="443">
        <v>0</v>
      </c>
      <c r="T48" s="443">
        <v>0</v>
      </c>
      <c r="U48" s="444">
        <v>0</v>
      </c>
      <c r="V48" s="416" t="s">
        <v>199</v>
      </c>
    </row>
    <row r="49" spans="1:22" ht="31.5">
      <c r="A49" s="163" t="s">
        <v>89</v>
      </c>
      <c r="B49" s="405" t="s">
        <v>90</v>
      </c>
      <c r="C49" s="163" t="s">
        <v>728</v>
      </c>
      <c r="D49" s="415" t="s">
        <v>199</v>
      </c>
      <c r="E49" s="440">
        <v>0</v>
      </c>
      <c r="F49" s="439" t="s">
        <v>199</v>
      </c>
      <c r="G49" s="440">
        <v>0</v>
      </c>
      <c r="H49" s="440">
        <v>0</v>
      </c>
      <c r="I49" s="440">
        <v>0</v>
      </c>
      <c r="J49" s="440">
        <v>0</v>
      </c>
      <c r="K49" s="440">
        <v>0</v>
      </c>
      <c r="L49" s="440">
        <v>0</v>
      </c>
      <c r="M49" s="440">
        <v>0</v>
      </c>
      <c r="N49" s="440">
        <v>0</v>
      </c>
      <c r="O49" s="440">
        <v>0</v>
      </c>
      <c r="P49" s="440">
        <v>0</v>
      </c>
      <c r="Q49" s="440">
        <v>0</v>
      </c>
      <c r="R49" s="439" t="s">
        <v>199</v>
      </c>
      <c r="S49" s="440">
        <v>0</v>
      </c>
      <c r="T49" s="440">
        <v>0</v>
      </c>
      <c r="U49" s="441">
        <v>0</v>
      </c>
      <c r="V49" s="415" t="s">
        <v>199</v>
      </c>
    </row>
    <row r="50" spans="1:22">
      <c r="A50" s="401" t="s">
        <v>91</v>
      </c>
      <c r="B50" s="421" t="s">
        <v>92</v>
      </c>
      <c r="C50" s="402" t="s">
        <v>728</v>
      </c>
      <c r="D50" s="416" t="s">
        <v>199</v>
      </c>
      <c r="E50" s="443">
        <v>0</v>
      </c>
      <c r="F50" s="442" t="s">
        <v>199</v>
      </c>
      <c r="G50" s="443">
        <v>0</v>
      </c>
      <c r="H50" s="443">
        <v>0</v>
      </c>
      <c r="I50" s="443">
        <v>0</v>
      </c>
      <c r="J50" s="443">
        <v>0</v>
      </c>
      <c r="K50" s="443">
        <v>0</v>
      </c>
      <c r="L50" s="443">
        <v>0</v>
      </c>
      <c r="M50" s="443">
        <v>0</v>
      </c>
      <c r="N50" s="443">
        <v>0</v>
      </c>
      <c r="O50" s="443">
        <v>0</v>
      </c>
      <c r="P50" s="443">
        <v>0</v>
      </c>
      <c r="Q50" s="443">
        <v>0</v>
      </c>
      <c r="R50" s="442" t="s">
        <v>199</v>
      </c>
      <c r="S50" s="443">
        <v>0</v>
      </c>
      <c r="T50" s="443">
        <v>0</v>
      </c>
      <c r="U50" s="444">
        <v>0</v>
      </c>
      <c r="V50" s="416" t="s">
        <v>199</v>
      </c>
    </row>
    <row r="51" spans="1:22" ht="31.5">
      <c r="A51" s="401" t="s">
        <v>93</v>
      </c>
      <c r="B51" s="421" t="s">
        <v>94</v>
      </c>
      <c r="C51" s="402" t="s">
        <v>728</v>
      </c>
      <c r="D51" s="419" t="s">
        <v>199</v>
      </c>
      <c r="E51" s="447">
        <v>0</v>
      </c>
      <c r="F51" s="442" t="s">
        <v>199</v>
      </c>
      <c r="G51" s="447">
        <v>0</v>
      </c>
      <c r="H51" s="447">
        <v>0</v>
      </c>
      <c r="I51" s="447">
        <v>0</v>
      </c>
      <c r="J51" s="447">
        <v>0</v>
      </c>
      <c r="K51" s="447">
        <v>0</v>
      </c>
      <c r="L51" s="447">
        <v>0</v>
      </c>
      <c r="M51" s="447">
        <v>0</v>
      </c>
      <c r="N51" s="447">
        <v>0</v>
      </c>
      <c r="O51" s="447">
        <v>0</v>
      </c>
      <c r="P51" s="447">
        <v>0</v>
      </c>
      <c r="Q51" s="447">
        <v>0</v>
      </c>
      <c r="R51" s="442" t="s">
        <v>199</v>
      </c>
      <c r="S51" s="447">
        <v>0</v>
      </c>
      <c r="T51" s="447">
        <v>0</v>
      </c>
      <c r="U51" s="444">
        <v>0</v>
      </c>
      <c r="V51" s="419" t="s">
        <v>199</v>
      </c>
    </row>
    <row r="52" spans="1:22" ht="31.5">
      <c r="A52" s="403" t="s">
        <v>95</v>
      </c>
      <c r="B52" s="405" t="s">
        <v>96</v>
      </c>
      <c r="C52" s="163" t="s">
        <v>728</v>
      </c>
      <c r="D52" s="415" t="s">
        <v>199</v>
      </c>
      <c r="E52" s="440">
        <v>0</v>
      </c>
      <c r="F52" s="439" t="s">
        <v>199</v>
      </c>
      <c r="G52" s="440">
        <v>0</v>
      </c>
      <c r="H52" s="440">
        <v>0</v>
      </c>
      <c r="I52" s="440">
        <v>0</v>
      </c>
      <c r="J52" s="440">
        <v>0</v>
      </c>
      <c r="K52" s="440">
        <v>0</v>
      </c>
      <c r="L52" s="440">
        <v>0</v>
      </c>
      <c r="M52" s="440">
        <v>0</v>
      </c>
      <c r="N52" s="440">
        <v>0</v>
      </c>
      <c r="O52" s="440">
        <v>0</v>
      </c>
      <c r="P52" s="440">
        <v>0</v>
      </c>
      <c r="Q52" s="440">
        <v>0</v>
      </c>
      <c r="R52" s="439" t="s">
        <v>199</v>
      </c>
      <c r="S52" s="440">
        <v>0</v>
      </c>
      <c r="T52" s="440">
        <v>0</v>
      </c>
      <c r="U52" s="441">
        <v>0</v>
      </c>
      <c r="V52" s="415" t="s">
        <v>199</v>
      </c>
    </row>
    <row r="53" spans="1:22">
      <c r="A53" s="401" t="s">
        <v>97</v>
      </c>
      <c r="B53" s="421" t="s">
        <v>98</v>
      </c>
      <c r="C53" s="402" t="s">
        <v>728</v>
      </c>
      <c r="D53" s="416" t="s">
        <v>199</v>
      </c>
      <c r="E53" s="443">
        <v>0</v>
      </c>
      <c r="F53" s="442" t="s">
        <v>199</v>
      </c>
      <c r="G53" s="443">
        <v>0</v>
      </c>
      <c r="H53" s="443">
        <v>0</v>
      </c>
      <c r="I53" s="443">
        <v>0</v>
      </c>
      <c r="J53" s="443">
        <v>0</v>
      </c>
      <c r="K53" s="443">
        <v>0</v>
      </c>
      <c r="L53" s="443">
        <v>0</v>
      </c>
      <c r="M53" s="443">
        <v>0</v>
      </c>
      <c r="N53" s="443">
        <v>0</v>
      </c>
      <c r="O53" s="443">
        <v>0</v>
      </c>
      <c r="P53" s="443">
        <v>0</v>
      </c>
      <c r="Q53" s="443">
        <v>0</v>
      </c>
      <c r="R53" s="442" t="s">
        <v>199</v>
      </c>
      <c r="S53" s="443">
        <v>0</v>
      </c>
      <c r="T53" s="443">
        <v>0</v>
      </c>
      <c r="U53" s="444">
        <v>0</v>
      </c>
      <c r="V53" s="416" t="s">
        <v>199</v>
      </c>
    </row>
    <row r="54" spans="1:22">
      <c r="A54" s="401" t="s">
        <v>99</v>
      </c>
      <c r="B54" s="421" t="s">
        <v>100</v>
      </c>
      <c r="C54" s="402" t="s">
        <v>728</v>
      </c>
      <c r="D54" s="416" t="s">
        <v>199</v>
      </c>
      <c r="E54" s="443">
        <v>0</v>
      </c>
      <c r="F54" s="442" t="s">
        <v>199</v>
      </c>
      <c r="G54" s="443">
        <v>0</v>
      </c>
      <c r="H54" s="443">
        <v>0</v>
      </c>
      <c r="I54" s="443">
        <v>0</v>
      </c>
      <c r="J54" s="443">
        <v>0</v>
      </c>
      <c r="K54" s="443">
        <v>0</v>
      </c>
      <c r="L54" s="443">
        <v>0</v>
      </c>
      <c r="M54" s="443">
        <v>0</v>
      </c>
      <c r="N54" s="443">
        <v>0</v>
      </c>
      <c r="O54" s="443">
        <v>0</v>
      </c>
      <c r="P54" s="443">
        <v>0</v>
      </c>
      <c r="Q54" s="443">
        <v>0</v>
      </c>
      <c r="R54" s="442" t="s">
        <v>199</v>
      </c>
      <c r="S54" s="443">
        <v>0</v>
      </c>
      <c r="T54" s="443">
        <v>0</v>
      </c>
      <c r="U54" s="444">
        <v>0</v>
      </c>
      <c r="V54" s="416" t="s">
        <v>199</v>
      </c>
    </row>
    <row r="55" spans="1:22">
      <c r="A55" s="401" t="s">
        <v>101</v>
      </c>
      <c r="B55" s="421" t="s">
        <v>102</v>
      </c>
      <c r="C55" s="402" t="s">
        <v>728</v>
      </c>
      <c r="D55" s="416" t="s">
        <v>199</v>
      </c>
      <c r="E55" s="443">
        <v>0</v>
      </c>
      <c r="F55" s="442" t="s">
        <v>199</v>
      </c>
      <c r="G55" s="443">
        <v>0</v>
      </c>
      <c r="H55" s="443">
        <v>0</v>
      </c>
      <c r="I55" s="443">
        <v>0</v>
      </c>
      <c r="J55" s="443">
        <v>0</v>
      </c>
      <c r="K55" s="443">
        <v>0</v>
      </c>
      <c r="L55" s="443">
        <v>0</v>
      </c>
      <c r="M55" s="443">
        <v>0</v>
      </c>
      <c r="N55" s="443">
        <v>0</v>
      </c>
      <c r="O55" s="443">
        <v>0</v>
      </c>
      <c r="P55" s="443">
        <v>0</v>
      </c>
      <c r="Q55" s="443">
        <v>0</v>
      </c>
      <c r="R55" s="442" t="s">
        <v>199</v>
      </c>
      <c r="S55" s="443">
        <v>0</v>
      </c>
      <c r="T55" s="443">
        <v>0</v>
      </c>
      <c r="U55" s="444">
        <v>0</v>
      </c>
      <c r="V55" s="416" t="s">
        <v>199</v>
      </c>
    </row>
    <row r="56" spans="1:22" ht="31.5">
      <c r="A56" s="401" t="s">
        <v>103</v>
      </c>
      <c r="B56" s="421" t="s">
        <v>104</v>
      </c>
      <c r="C56" s="402" t="s">
        <v>728</v>
      </c>
      <c r="D56" s="416" t="s">
        <v>199</v>
      </c>
      <c r="E56" s="443">
        <v>0</v>
      </c>
      <c r="F56" s="442" t="s">
        <v>199</v>
      </c>
      <c r="G56" s="443">
        <v>0</v>
      </c>
      <c r="H56" s="443">
        <v>0</v>
      </c>
      <c r="I56" s="443">
        <v>0</v>
      </c>
      <c r="J56" s="443">
        <v>0</v>
      </c>
      <c r="K56" s="443">
        <v>0</v>
      </c>
      <c r="L56" s="443">
        <v>0</v>
      </c>
      <c r="M56" s="443">
        <v>0</v>
      </c>
      <c r="N56" s="443">
        <v>0</v>
      </c>
      <c r="O56" s="443">
        <v>0</v>
      </c>
      <c r="P56" s="443">
        <v>0</v>
      </c>
      <c r="Q56" s="443">
        <v>0</v>
      </c>
      <c r="R56" s="442" t="s">
        <v>199</v>
      </c>
      <c r="S56" s="443">
        <v>0</v>
      </c>
      <c r="T56" s="443">
        <v>0</v>
      </c>
      <c r="U56" s="444">
        <v>0</v>
      </c>
      <c r="V56" s="416" t="s">
        <v>199</v>
      </c>
    </row>
    <row r="57" spans="1:22" ht="31.5">
      <c r="A57" s="401" t="s">
        <v>105</v>
      </c>
      <c r="B57" s="421" t="s">
        <v>106</v>
      </c>
      <c r="C57" s="402" t="s">
        <v>728</v>
      </c>
      <c r="D57" s="416" t="s">
        <v>199</v>
      </c>
      <c r="E57" s="443">
        <v>0</v>
      </c>
      <c r="F57" s="442" t="s">
        <v>199</v>
      </c>
      <c r="G57" s="443">
        <v>0</v>
      </c>
      <c r="H57" s="443">
        <v>0</v>
      </c>
      <c r="I57" s="443">
        <v>0</v>
      </c>
      <c r="J57" s="443">
        <v>0</v>
      </c>
      <c r="K57" s="443">
        <v>0</v>
      </c>
      <c r="L57" s="443">
        <v>0</v>
      </c>
      <c r="M57" s="443">
        <v>0</v>
      </c>
      <c r="N57" s="443">
        <v>0</v>
      </c>
      <c r="O57" s="443">
        <v>0</v>
      </c>
      <c r="P57" s="443">
        <v>0</v>
      </c>
      <c r="Q57" s="443">
        <v>0</v>
      </c>
      <c r="R57" s="442" t="s">
        <v>199</v>
      </c>
      <c r="S57" s="443">
        <v>0</v>
      </c>
      <c r="T57" s="443">
        <v>0</v>
      </c>
      <c r="U57" s="444">
        <v>0</v>
      </c>
      <c r="V57" s="416" t="s">
        <v>199</v>
      </c>
    </row>
    <row r="58" spans="1:22" ht="31.5">
      <c r="A58" s="401" t="s">
        <v>107</v>
      </c>
      <c r="B58" s="421" t="s">
        <v>108</v>
      </c>
      <c r="C58" s="402" t="s">
        <v>728</v>
      </c>
      <c r="D58" s="416" t="s">
        <v>199</v>
      </c>
      <c r="E58" s="443">
        <v>0</v>
      </c>
      <c r="F58" s="442" t="s">
        <v>199</v>
      </c>
      <c r="G58" s="443">
        <v>0</v>
      </c>
      <c r="H58" s="443">
        <v>0</v>
      </c>
      <c r="I58" s="443">
        <v>0</v>
      </c>
      <c r="J58" s="443">
        <v>0</v>
      </c>
      <c r="K58" s="443">
        <v>0</v>
      </c>
      <c r="L58" s="443">
        <v>0</v>
      </c>
      <c r="M58" s="443">
        <v>0</v>
      </c>
      <c r="N58" s="443">
        <v>0</v>
      </c>
      <c r="O58" s="443">
        <v>0</v>
      </c>
      <c r="P58" s="443">
        <v>0</v>
      </c>
      <c r="Q58" s="443">
        <v>0</v>
      </c>
      <c r="R58" s="442" t="s">
        <v>199</v>
      </c>
      <c r="S58" s="443">
        <v>0</v>
      </c>
      <c r="T58" s="443">
        <v>0</v>
      </c>
      <c r="U58" s="444">
        <v>0</v>
      </c>
      <c r="V58" s="416" t="s">
        <v>199</v>
      </c>
    </row>
    <row r="59" spans="1:22" ht="31.5">
      <c r="A59" s="401" t="s">
        <v>109</v>
      </c>
      <c r="B59" s="421" t="s">
        <v>110</v>
      </c>
      <c r="C59" s="402" t="s">
        <v>728</v>
      </c>
      <c r="D59" s="416" t="s">
        <v>199</v>
      </c>
      <c r="E59" s="443">
        <v>0</v>
      </c>
      <c r="F59" s="442" t="s">
        <v>199</v>
      </c>
      <c r="G59" s="443">
        <v>0</v>
      </c>
      <c r="H59" s="443">
        <v>0</v>
      </c>
      <c r="I59" s="443">
        <v>0</v>
      </c>
      <c r="J59" s="443">
        <v>0</v>
      </c>
      <c r="K59" s="443">
        <v>0</v>
      </c>
      <c r="L59" s="443">
        <v>0</v>
      </c>
      <c r="M59" s="443">
        <v>0</v>
      </c>
      <c r="N59" s="443">
        <v>0</v>
      </c>
      <c r="O59" s="443">
        <v>0</v>
      </c>
      <c r="P59" s="443">
        <v>0</v>
      </c>
      <c r="Q59" s="443">
        <v>0</v>
      </c>
      <c r="R59" s="442" t="s">
        <v>199</v>
      </c>
      <c r="S59" s="443">
        <v>0</v>
      </c>
      <c r="T59" s="443">
        <v>0</v>
      </c>
      <c r="U59" s="444">
        <v>0</v>
      </c>
      <c r="V59" s="416" t="s">
        <v>199</v>
      </c>
    </row>
    <row r="60" spans="1:22" ht="31.5">
      <c r="A60" s="401" t="s">
        <v>111</v>
      </c>
      <c r="B60" s="421" t="s">
        <v>112</v>
      </c>
      <c r="C60" s="402" t="s">
        <v>728</v>
      </c>
      <c r="D60" s="416" t="s">
        <v>199</v>
      </c>
      <c r="E60" s="443">
        <v>0</v>
      </c>
      <c r="F60" s="442" t="s">
        <v>199</v>
      </c>
      <c r="G60" s="443">
        <v>0</v>
      </c>
      <c r="H60" s="443">
        <v>0</v>
      </c>
      <c r="I60" s="443">
        <v>0</v>
      </c>
      <c r="J60" s="443">
        <v>0</v>
      </c>
      <c r="K60" s="443">
        <v>0</v>
      </c>
      <c r="L60" s="443">
        <v>0</v>
      </c>
      <c r="M60" s="443">
        <v>0</v>
      </c>
      <c r="N60" s="443">
        <v>0</v>
      </c>
      <c r="O60" s="443">
        <v>0</v>
      </c>
      <c r="P60" s="443">
        <v>0</v>
      </c>
      <c r="Q60" s="443">
        <v>0</v>
      </c>
      <c r="R60" s="442" t="s">
        <v>199</v>
      </c>
      <c r="S60" s="443">
        <v>0</v>
      </c>
      <c r="T60" s="443">
        <v>0</v>
      </c>
      <c r="U60" s="444">
        <v>0</v>
      </c>
      <c r="V60" s="416" t="s">
        <v>199</v>
      </c>
    </row>
    <row r="61" spans="1:22" ht="31.5">
      <c r="A61" s="403" t="s">
        <v>113</v>
      </c>
      <c r="B61" s="405" t="s">
        <v>114</v>
      </c>
      <c r="C61" s="404" t="s">
        <v>728</v>
      </c>
      <c r="D61" s="415" t="s">
        <v>199</v>
      </c>
      <c r="E61" s="440">
        <v>0</v>
      </c>
      <c r="F61" s="439" t="s">
        <v>199</v>
      </c>
      <c r="G61" s="440">
        <v>0</v>
      </c>
      <c r="H61" s="440">
        <v>0</v>
      </c>
      <c r="I61" s="440">
        <v>0</v>
      </c>
      <c r="J61" s="440">
        <v>0</v>
      </c>
      <c r="K61" s="440">
        <v>0</v>
      </c>
      <c r="L61" s="440">
        <v>0</v>
      </c>
      <c r="M61" s="440">
        <v>0</v>
      </c>
      <c r="N61" s="440">
        <v>0</v>
      </c>
      <c r="O61" s="440">
        <v>0</v>
      </c>
      <c r="P61" s="440">
        <v>0</v>
      </c>
      <c r="Q61" s="440">
        <v>0</v>
      </c>
      <c r="R61" s="439" t="s">
        <v>199</v>
      </c>
      <c r="S61" s="440">
        <v>0</v>
      </c>
      <c r="T61" s="440">
        <v>0</v>
      </c>
      <c r="U61" s="441">
        <v>0</v>
      </c>
      <c r="V61" s="415" t="s">
        <v>199</v>
      </c>
    </row>
    <row r="62" spans="1:22">
      <c r="A62" s="401" t="s">
        <v>115</v>
      </c>
      <c r="B62" s="421" t="s">
        <v>116</v>
      </c>
      <c r="C62" s="402" t="s">
        <v>728</v>
      </c>
      <c r="D62" s="416" t="s">
        <v>199</v>
      </c>
      <c r="E62" s="443">
        <v>0</v>
      </c>
      <c r="F62" s="443" t="s">
        <v>199</v>
      </c>
      <c r="G62" s="443">
        <v>0</v>
      </c>
      <c r="H62" s="443">
        <v>0</v>
      </c>
      <c r="I62" s="443">
        <v>0</v>
      </c>
      <c r="J62" s="443">
        <v>0</v>
      </c>
      <c r="K62" s="443">
        <v>0</v>
      </c>
      <c r="L62" s="443">
        <v>0</v>
      </c>
      <c r="M62" s="443">
        <v>0</v>
      </c>
      <c r="N62" s="443">
        <v>0</v>
      </c>
      <c r="O62" s="443">
        <v>0</v>
      </c>
      <c r="P62" s="443">
        <v>0</v>
      </c>
      <c r="Q62" s="443">
        <v>0</v>
      </c>
      <c r="R62" s="443" t="s">
        <v>199</v>
      </c>
      <c r="S62" s="443">
        <v>0</v>
      </c>
      <c r="T62" s="443">
        <v>0</v>
      </c>
      <c r="U62" s="444">
        <v>0</v>
      </c>
      <c r="V62" s="416" t="s">
        <v>199</v>
      </c>
    </row>
    <row r="63" spans="1:22" ht="31.5">
      <c r="A63" s="401" t="s">
        <v>117</v>
      </c>
      <c r="B63" s="421" t="s">
        <v>118</v>
      </c>
      <c r="C63" s="402" t="s">
        <v>728</v>
      </c>
      <c r="D63" s="416" t="s">
        <v>199</v>
      </c>
      <c r="E63" s="443">
        <v>0</v>
      </c>
      <c r="F63" s="443" t="s">
        <v>199</v>
      </c>
      <c r="G63" s="443">
        <v>0</v>
      </c>
      <c r="H63" s="443">
        <v>0</v>
      </c>
      <c r="I63" s="443">
        <v>0</v>
      </c>
      <c r="J63" s="443">
        <v>0</v>
      </c>
      <c r="K63" s="443">
        <v>0</v>
      </c>
      <c r="L63" s="443">
        <v>0</v>
      </c>
      <c r="M63" s="443">
        <v>0</v>
      </c>
      <c r="N63" s="443">
        <v>0</v>
      </c>
      <c r="O63" s="443">
        <v>0</v>
      </c>
      <c r="P63" s="443">
        <v>0</v>
      </c>
      <c r="Q63" s="443">
        <v>0</v>
      </c>
      <c r="R63" s="443" t="s">
        <v>199</v>
      </c>
      <c r="S63" s="443">
        <v>0</v>
      </c>
      <c r="T63" s="443">
        <v>0</v>
      </c>
      <c r="U63" s="444">
        <v>0</v>
      </c>
      <c r="V63" s="416" t="s">
        <v>199</v>
      </c>
    </row>
    <row r="64" spans="1:22" ht="31.5">
      <c r="A64" s="411" t="s">
        <v>119</v>
      </c>
      <c r="B64" s="387" t="s">
        <v>120</v>
      </c>
      <c r="C64" s="410" t="s">
        <v>728</v>
      </c>
      <c r="D64" s="414" t="s">
        <v>199</v>
      </c>
      <c r="E64" s="437">
        <v>0</v>
      </c>
      <c r="F64" s="436" t="s">
        <v>199</v>
      </c>
      <c r="G64" s="437">
        <v>0</v>
      </c>
      <c r="H64" s="437">
        <v>0</v>
      </c>
      <c r="I64" s="437">
        <v>0</v>
      </c>
      <c r="J64" s="437">
        <v>0</v>
      </c>
      <c r="K64" s="437">
        <v>0</v>
      </c>
      <c r="L64" s="437">
        <v>0</v>
      </c>
      <c r="M64" s="437">
        <v>0</v>
      </c>
      <c r="N64" s="437">
        <v>0</v>
      </c>
      <c r="O64" s="437">
        <v>0</v>
      </c>
      <c r="P64" s="437">
        <v>0</v>
      </c>
      <c r="Q64" s="437">
        <v>0</v>
      </c>
      <c r="R64" s="436" t="s">
        <v>199</v>
      </c>
      <c r="S64" s="437">
        <v>0</v>
      </c>
      <c r="T64" s="437">
        <v>0</v>
      </c>
      <c r="U64" s="438">
        <v>0</v>
      </c>
      <c r="V64" s="414" t="s">
        <v>199</v>
      </c>
    </row>
    <row r="65" spans="1:24" ht="31.5">
      <c r="A65" s="403" t="s">
        <v>121</v>
      </c>
      <c r="B65" s="405" t="s">
        <v>122</v>
      </c>
      <c r="C65" s="163" t="s">
        <v>728</v>
      </c>
      <c r="D65" s="415" t="s">
        <v>199</v>
      </c>
      <c r="E65" s="440">
        <v>0</v>
      </c>
      <c r="F65" s="439" t="s">
        <v>199</v>
      </c>
      <c r="G65" s="440">
        <v>0</v>
      </c>
      <c r="H65" s="440">
        <v>0</v>
      </c>
      <c r="I65" s="440">
        <v>0</v>
      </c>
      <c r="J65" s="440">
        <v>0</v>
      </c>
      <c r="K65" s="440">
        <v>0</v>
      </c>
      <c r="L65" s="440">
        <v>0</v>
      </c>
      <c r="M65" s="440">
        <v>0</v>
      </c>
      <c r="N65" s="440">
        <v>0</v>
      </c>
      <c r="O65" s="440">
        <v>0</v>
      </c>
      <c r="P65" s="440">
        <v>0</v>
      </c>
      <c r="Q65" s="440">
        <v>0</v>
      </c>
      <c r="R65" s="439" t="s">
        <v>199</v>
      </c>
      <c r="S65" s="440">
        <v>0</v>
      </c>
      <c r="T65" s="440">
        <v>0</v>
      </c>
      <c r="U65" s="441">
        <v>0</v>
      </c>
      <c r="V65" s="415" t="s">
        <v>199</v>
      </c>
    </row>
    <row r="66" spans="1:24" ht="31.5">
      <c r="A66" s="403" t="s">
        <v>123</v>
      </c>
      <c r="B66" s="405" t="s">
        <v>227</v>
      </c>
      <c r="C66" s="400" t="s">
        <v>728</v>
      </c>
      <c r="D66" s="415" t="s">
        <v>199</v>
      </c>
      <c r="E66" s="440">
        <v>0</v>
      </c>
      <c r="F66" s="439" t="s">
        <v>199</v>
      </c>
      <c r="G66" s="440">
        <v>0</v>
      </c>
      <c r="H66" s="440">
        <v>0</v>
      </c>
      <c r="I66" s="440">
        <v>0</v>
      </c>
      <c r="J66" s="440">
        <v>0</v>
      </c>
      <c r="K66" s="440">
        <v>0</v>
      </c>
      <c r="L66" s="440">
        <v>0</v>
      </c>
      <c r="M66" s="440">
        <v>0</v>
      </c>
      <c r="N66" s="440">
        <v>0</v>
      </c>
      <c r="O66" s="440">
        <v>0</v>
      </c>
      <c r="P66" s="440">
        <v>0</v>
      </c>
      <c r="Q66" s="440">
        <v>0</v>
      </c>
      <c r="R66" s="439" t="s">
        <v>199</v>
      </c>
      <c r="S66" s="440">
        <v>0</v>
      </c>
      <c r="T66" s="440">
        <v>0</v>
      </c>
      <c r="U66" s="441">
        <v>0</v>
      </c>
      <c r="V66" s="415" t="s">
        <v>199</v>
      </c>
    </row>
    <row r="67" spans="1:24" s="344" customFormat="1" ht="31.5">
      <c r="A67" s="411" t="s">
        <v>124</v>
      </c>
      <c r="B67" s="387" t="s">
        <v>125</v>
      </c>
      <c r="C67" s="410" t="s">
        <v>728</v>
      </c>
      <c r="D67" s="414" t="s">
        <v>199</v>
      </c>
      <c r="E67" s="437">
        <v>0</v>
      </c>
      <c r="F67" s="436" t="s">
        <v>199</v>
      </c>
      <c r="G67" s="437">
        <v>0</v>
      </c>
      <c r="H67" s="437">
        <v>0</v>
      </c>
      <c r="I67" s="437">
        <v>0</v>
      </c>
      <c r="J67" s="437">
        <v>0</v>
      </c>
      <c r="K67" s="437">
        <v>0</v>
      </c>
      <c r="L67" s="437">
        <v>0</v>
      </c>
      <c r="M67" s="437">
        <v>0</v>
      </c>
      <c r="N67" s="437">
        <v>0</v>
      </c>
      <c r="O67" s="437">
        <v>0</v>
      </c>
      <c r="P67" s="437">
        <v>0</v>
      </c>
      <c r="Q67" s="437">
        <v>0</v>
      </c>
      <c r="R67" s="436" t="s">
        <v>199</v>
      </c>
      <c r="S67" s="437">
        <v>0</v>
      </c>
      <c r="T67" s="437">
        <v>0</v>
      </c>
      <c r="U67" s="438">
        <v>0</v>
      </c>
      <c r="V67" s="414" t="s">
        <v>199</v>
      </c>
      <c r="X67" s="406"/>
    </row>
    <row r="68" spans="1:24" ht="31.5">
      <c r="A68" s="411" t="s">
        <v>126</v>
      </c>
      <c r="B68" s="387" t="s">
        <v>127</v>
      </c>
      <c r="C68" s="410" t="s">
        <v>728</v>
      </c>
      <c r="D68" s="414" t="s">
        <v>199</v>
      </c>
      <c r="E68" s="437">
        <v>0</v>
      </c>
      <c r="F68" s="436" t="s">
        <v>199</v>
      </c>
      <c r="G68" s="437">
        <v>0</v>
      </c>
      <c r="H68" s="437">
        <v>0</v>
      </c>
      <c r="I68" s="437">
        <v>0</v>
      </c>
      <c r="J68" s="437">
        <v>0</v>
      </c>
      <c r="K68" s="437">
        <v>0</v>
      </c>
      <c r="L68" s="437">
        <v>0</v>
      </c>
      <c r="M68" s="437">
        <v>0</v>
      </c>
      <c r="N68" s="437">
        <v>0</v>
      </c>
      <c r="O68" s="437">
        <v>0</v>
      </c>
      <c r="P68" s="437">
        <v>0</v>
      </c>
      <c r="Q68" s="437">
        <v>0</v>
      </c>
      <c r="R68" s="436" t="s">
        <v>199</v>
      </c>
      <c r="S68" s="437">
        <v>0</v>
      </c>
      <c r="T68" s="437">
        <v>0</v>
      </c>
      <c r="U68" s="438">
        <v>0</v>
      </c>
      <c r="V68" s="414" t="s">
        <v>199</v>
      </c>
    </row>
    <row r="69" spans="1:24">
      <c r="A69" s="411" t="s">
        <v>128</v>
      </c>
      <c r="B69" s="387" t="s">
        <v>129</v>
      </c>
      <c r="C69" s="410" t="s">
        <v>728</v>
      </c>
      <c r="D69" s="414" t="s">
        <v>199</v>
      </c>
      <c r="E69" s="437">
        <v>0</v>
      </c>
      <c r="F69" s="436" t="s">
        <v>199</v>
      </c>
      <c r="G69" s="437">
        <v>0</v>
      </c>
      <c r="H69" s="437">
        <v>0</v>
      </c>
      <c r="I69" s="437">
        <v>0</v>
      </c>
      <c r="J69" s="437">
        <v>0</v>
      </c>
      <c r="K69" s="437">
        <v>0</v>
      </c>
      <c r="L69" s="437">
        <v>0</v>
      </c>
      <c r="M69" s="437">
        <v>0</v>
      </c>
      <c r="N69" s="437">
        <v>0</v>
      </c>
      <c r="O69" s="437">
        <v>0</v>
      </c>
      <c r="P69" s="437">
        <v>0</v>
      </c>
      <c r="Q69" s="437">
        <v>0</v>
      </c>
      <c r="R69" s="436" t="s">
        <v>199</v>
      </c>
      <c r="S69" s="437">
        <v>0</v>
      </c>
      <c r="T69" s="437">
        <v>0</v>
      </c>
      <c r="U69" s="438">
        <v>0</v>
      </c>
      <c r="V69" s="414" t="s">
        <v>199</v>
      </c>
    </row>
  </sheetData>
  <autoFilter ref="A27:W69"/>
  <mergeCells count="33">
    <mergeCell ref="O17:O18"/>
    <mergeCell ref="P17:P18"/>
    <mergeCell ref="Q17:Q18"/>
    <mergeCell ref="T15:U17"/>
    <mergeCell ref="E15:E18"/>
    <mergeCell ref="H17:H18"/>
    <mergeCell ref="I17:I18"/>
    <mergeCell ref="J17:J18"/>
    <mergeCell ref="K17:K18"/>
    <mergeCell ref="P16:Q16"/>
    <mergeCell ref="R15:S17"/>
    <mergeCell ref="L17:L18"/>
    <mergeCell ref="M17:M18"/>
    <mergeCell ref="N17:N18"/>
    <mergeCell ref="A13:V13"/>
    <mergeCell ref="A14:V14"/>
    <mergeCell ref="A15:A18"/>
    <mergeCell ref="B15:B18"/>
    <mergeCell ref="C15:C18"/>
    <mergeCell ref="D15:D18"/>
    <mergeCell ref="F15:G17"/>
    <mergeCell ref="H15:Q15"/>
    <mergeCell ref="V15:V18"/>
    <mergeCell ref="H16:I16"/>
    <mergeCell ref="J16:K16"/>
    <mergeCell ref="L16:M16"/>
    <mergeCell ref="N16:O16"/>
    <mergeCell ref="A12:V12"/>
    <mergeCell ref="A4:V4"/>
    <mergeCell ref="A6:V6"/>
    <mergeCell ref="A7:V7"/>
    <mergeCell ref="A9:V9"/>
    <mergeCell ref="A10:V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6"/>
  <sheetViews>
    <sheetView topLeftCell="A10" zoomScale="50" zoomScaleNormal="50" zoomScaleSheetLayoutView="70" workbookViewId="0">
      <pane xSplit="3" ySplit="25" topLeftCell="D35" activePane="bottomRight" state="frozen"/>
      <selection activeCell="U34" sqref="U34"/>
      <selection pane="topRight" activeCell="U34" sqref="U34"/>
      <selection pane="bottomLeft" activeCell="U34" sqref="U34"/>
      <selection pane="bottomRight" activeCell="U34" sqref="U34"/>
    </sheetView>
  </sheetViews>
  <sheetFormatPr defaultRowHeight="15.75"/>
  <cols>
    <col min="1" max="1" width="9" style="1"/>
    <col min="2" max="2" width="37.25" style="1" bestFit="1" customWidth="1"/>
    <col min="3" max="3" width="15" style="1" customWidth="1"/>
    <col min="4" max="4" width="18" style="1" customWidth="1"/>
    <col min="5" max="5" width="11.375" style="1" customWidth="1"/>
    <col min="6" max="6" width="12.125" style="1" customWidth="1"/>
    <col min="7" max="7" width="13.5" style="1" customWidth="1"/>
    <col min="8" max="8" width="13" style="1" customWidth="1"/>
    <col min="9" max="9" width="11" style="1" customWidth="1"/>
    <col min="10" max="10" width="10.875" style="1" customWidth="1"/>
    <col min="11" max="11" width="11" style="1" customWidth="1"/>
    <col min="12" max="12" width="11.75" style="1" customWidth="1"/>
    <col min="13" max="13" width="9.875" style="1" customWidth="1"/>
    <col min="14" max="15" width="9.375" style="1" customWidth="1"/>
    <col min="16" max="17" width="9.625" style="1" customWidth="1"/>
    <col min="18" max="18" width="9.875" style="1" customWidth="1"/>
    <col min="19" max="19" width="11.125" style="1" customWidth="1"/>
    <col min="20" max="21" width="10.5" style="1" customWidth="1"/>
    <col min="22" max="23" width="9.125" style="1" customWidth="1"/>
    <col min="24" max="25" width="8.5" style="1" customWidth="1"/>
    <col min="26" max="27" width="9.125" style="1" customWidth="1"/>
    <col min="28" max="28" width="7.875" style="1" customWidth="1"/>
    <col min="29" max="31" width="10.625" style="1" customWidth="1"/>
    <col min="32" max="33" width="13" style="1" customWidth="1"/>
    <col min="34" max="34" width="13.125" style="1" customWidth="1"/>
    <col min="35" max="35" width="37.25" style="120" customWidth="1"/>
    <col min="36" max="36" width="10.875" style="1" customWidth="1"/>
    <col min="37" max="37" width="13.25" style="1" customWidth="1"/>
    <col min="38" max="39" width="10.625" style="1" customWidth="1"/>
    <col min="40" max="40" width="12.125" style="1" customWidth="1"/>
    <col min="41" max="41" width="10.625" style="1" customWidth="1"/>
    <col min="42" max="42" width="22.75" style="1" customWidth="1"/>
    <col min="43" max="80" width="10.625" style="1" customWidth="1"/>
    <col min="81" max="81" width="12.125" style="1" customWidth="1"/>
    <col min="82" max="82" width="11.5" style="1" customWidth="1"/>
    <col min="83" max="83" width="14.125" style="1" customWidth="1"/>
    <col min="84" max="84" width="15.125" style="1" customWidth="1"/>
    <col min="85" max="85" width="13" style="1" customWidth="1"/>
    <col min="86" max="86" width="11.75" style="1" customWidth="1"/>
    <col min="87" max="87" width="17.5" style="1" customWidth="1"/>
    <col min="88" max="16384" width="9" style="1"/>
  </cols>
  <sheetData>
    <row r="1" spans="1:39" ht="18.75">
      <c r="AI1" s="118" t="s">
        <v>30</v>
      </c>
    </row>
    <row r="2" spans="1:39" ht="18.75">
      <c r="AI2" s="119" t="s">
        <v>0</v>
      </c>
    </row>
    <row r="3" spans="1:39" ht="18.75">
      <c r="AI3" s="119" t="s">
        <v>27</v>
      </c>
    </row>
    <row r="4" spans="1:39" ht="18.75">
      <c r="A4" s="457" t="s">
        <v>31</v>
      </c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  <c r="AB4" s="457"/>
      <c r="AC4" s="457"/>
      <c r="AD4" s="457"/>
      <c r="AE4" s="457"/>
      <c r="AF4" s="457"/>
      <c r="AG4" s="457"/>
      <c r="AH4" s="457"/>
      <c r="AI4" s="457"/>
      <c r="AJ4" s="7"/>
      <c r="AK4" s="7"/>
      <c r="AL4" s="7"/>
      <c r="AM4" s="7"/>
    </row>
    <row r="5" spans="1:39" ht="18.75">
      <c r="AM5" s="3"/>
    </row>
    <row r="6" spans="1:39" ht="18.75" customHeight="1">
      <c r="A6" s="460" t="s">
        <v>187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60"/>
      <c r="U6" s="460"/>
      <c r="V6" s="460"/>
      <c r="W6" s="460"/>
      <c r="X6" s="460"/>
      <c r="Y6" s="460"/>
      <c r="Z6" s="460"/>
      <c r="AA6" s="460"/>
      <c r="AB6" s="460"/>
      <c r="AC6" s="460"/>
      <c r="AD6" s="460"/>
      <c r="AE6" s="460"/>
      <c r="AF6" s="460"/>
      <c r="AG6" s="460"/>
      <c r="AH6" s="460"/>
      <c r="AI6" s="460"/>
      <c r="AJ6" s="11"/>
      <c r="AK6" s="11"/>
      <c r="AL6" s="11"/>
      <c r="AM6" s="11"/>
    </row>
    <row r="7" spans="1:39" ht="18.75" customHeight="1">
      <c r="A7" s="460" t="s">
        <v>23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460"/>
      <c r="Y7" s="460"/>
      <c r="Z7" s="460"/>
      <c r="AA7" s="460"/>
      <c r="AB7" s="460"/>
      <c r="AC7" s="460"/>
      <c r="AD7" s="460"/>
      <c r="AE7" s="460"/>
      <c r="AF7" s="460"/>
      <c r="AG7" s="460"/>
      <c r="AH7" s="460"/>
      <c r="AI7" s="460"/>
      <c r="AJ7" s="11"/>
      <c r="AK7" s="11"/>
      <c r="AL7" s="11"/>
      <c r="AM7" s="11"/>
    </row>
    <row r="8" spans="1:39" ht="18.7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</row>
    <row r="9" spans="1:39" ht="18.75">
      <c r="A9" s="488" t="s">
        <v>193</v>
      </c>
      <c r="B9" s="488"/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88"/>
      <c r="O9" s="488"/>
      <c r="P9" s="488"/>
      <c r="Q9" s="488"/>
      <c r="R9" s="488"/>
      <c r="S9" s="488"/>
      <c r="T9" s="488"/>
      <c r="U9" s="488"/>
      <c r="V9" s="488"/>
      <c r="W9" s="488"/>
      <c r="X9" s="488"/>
      <c r="Y9" s="488"/>
      <c r="Z9" s="488"/>
      <c r="AA9" s="488"/>
      <c r="AB9" s="488"/>
      <c r="AC9" s="488"/>
      <c r="AD9" s="488"/>
      <c r="AE9" s="488"/>
      <c r="AF9" s="488"/>
      <c r="AG9" s="488"/>
      <c r="AH9" s="488"/>
      <c r="AI9" s="488"/>
      <c r="AJ9" s="9"/>
      <c r="AK9" s="9"/>
      <c r="AL9" s="9"/>
      <c r="AM9" s="9"/>
    </row>
    <row r="10" spans="1:39">
      <c r="A10" s="489" t="s">
        <v>12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  <c r="R10" s="489"/>
      <c r="S10" s="489"/>
      <c r="T10" s="489"/>
      <c r="U10" s="489"/>
      <c r="V10" s="489"/>
      <c r="W10" s="489"/>
      <c r="X10" s="489"/>
      <c r="Y10" s="489"/>
      <c r="Z10" s="489"/>
      <c r="AA10" s="489"/>
      <c r="AB10" s="489"/>
      <c r="AC10" s="489"/>
      <c r="AD10" s="489"/>
      <c r="AE10" s="489"/>
      <c r="AF10" s="489"/>
      <c r="AG10" s="489"/>
      <c r="AH10" s="489"/>
      <c r="AI10" s="489"/>
      <c r="AJ10" s="8"/>
      <c r="AK10" s="8"/>
      <c r="AL10" s="8"/>
      <c r="AM10" s="8"/>
    </row>
    <row r="11" spans="1:39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</row>
    <row r="12" spans="1:39" ht="18.75">
      <c r="A12" s="488" t="s">
        <v>194</v>
      </c>
      <c r="B12" s="488"/>
      <c r="C12" s="488"/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488"/>
      <c r="S12" s="488"/>
      <c r="T12" s="488"/>
      <c r="U12" s="488"/>
      <c r="V12" s="488"/>
      <c r="W12" s="488"/>
      <c r="X12" s="488"/>
      <c r="Y12" s="488"/>
      <c r="Z12" s="488"/>
      <c r="AA12" s="488"/>
      <c r="AB12" s="488"/>
      <c r="AC12" s="488"/>
      <c r="AD12" s="488"/>
      <c r="AE12" s="488"/>
      <c r="AF12" s="488"/>
      <c r="AG12" s="488"/>
      <c r="AH12" s="488"/>
      <c r="AI12" s="488"/>
      <c r="AJ12" s="6"/>
      <c r="AK12" s="6"/>
      <c r="AL12" s="6"/>
      <c r="AM12" s="6"/>
    </row>
    <row r="13" spans="1:39">
      <c r="A13" s="489" t="s">
        <v>21</v>
      </c>
      <c r="B13" s="489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89"/>
      <c r="W13" s="489"/>
      <c r="X13" s="489"/>
      <c r="Y13" s="489"/>
      <c r="Z13" s="489"/>
      <c r="AA13" s="489"/>
      <c r="AB13" s="489"/>
      <c r="AC13" s="489"/>
      <c r="AD13" s="489"/>
      <c r="AE13" s="489"/>
      <c r="AF13" s="489"/>
      <c r="AG13" s="489"/>
      <c r="AH13" s="489"/>
      <c r="AI13" s="489"/>
      <c r="AJ13" s="8"/>
      <c r="AK13" s="8"/>
      <c r="AL13" s="8"/>
      <c r="AM13" s="8"/>
    </row>
    <row r="14" spans="1:39" ht="26.25" customHeight="1">
      <c r="A14" s="466" t="s">
        <v>25</v>
      </c>
      <c r="B14" s="466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G14" s="466"/>
      <c r="AH14" s="466"/>
      <c r="AI14" s="466"/>
      <c r="AJ14" s="121"/>
      <c r="AK14" s="121"/>
      <c r="AL14" s="121"/>
      <c r="AM14" s="121"/>
    </row>
    <row r="15" spans="1:39" ht="68.25" customHeight="1">
      <c r="A15" s="469" t="s">
        <v>19</v>
      </c>
      <c r="B15" s="469" t="s">
        <v>16</v>
      </c>
      <c r="C15" s="469" t="s">
        <v>1</v>
      </c>
      <c r="D15" s="471" t="s">
        <v>28</v>
      </c>
      <c r="E15" s="474" t="s">
        <v>195</v>
      </c>
      <c r="F15" s="475"/>
      <c r="G15" s="474" t="s">
        <v>196</v>
      </c>
      <c r="H15" s="475"/>
      <c r="I15" s="480" t="s">
        <v>14</v>
      </c>
      <c r="J15" s="481"/>
      <c r="K15" s="481"/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3"/>
      <c r="AC15" s="474" t="s">
        <v>29</v>
      </c>
      <c r="AD15" s="475"/>
      <c r="AE15" s="474" t="s">
        <v>15</v>
      </c>
      <c r="AF15" s="487"/>
      <c r="AG15" s="487"/>
      <c r="AH15" s="475"/>
      <c r="AI15" s="471" t="s">
        <v>3</v>
      </c>
    </row>
    <row r="16" spans="1:39" ht="31.5" customHeight="1">
      <c r="A16" s="469"/>
      <c r="B16" s="469"/>
      <c r="C16" s="469"/>
      <c r="D16" s="472"/>
      <c r="E16" s="476"/>
      <c r="F16" s="477"/>
      <c r="G16" s="476"/>
      <c r="H16" s="477"/>
      <c r="I16" s="484" t="s">
        <v>7</v>
      </c>
      <c r="J16" s="485"/>
      <c r="K16" s="485"/>
      <c r="L16" s="486"/>
      <c r="M16" s="480" t="s">
        <v>8</v>
      </c>
      <c r="N16" s="481"/>
      <c r="O16" s="481"/>
      <c r="P16" s="483"/>
      <c r="Q16" s="480" t="s">
        <v>9</v>
      </c>
      <c r="R16" s="481"/>
      <c r="S16" s="481"/>
      <c r="T16" s="483"/>
      <c r="U16" s="480" t="s">
        <v>10</v>
      </c>
      <c r="V16" s="481"/>
      <c r="W16" s="481"/>
      <c r="X16" s="483"/>
      <c r="Y16" s="480" t="s">
        <v>11</v>
      </c>
      <c r="Z16" s="481"/>
      <c r="AA16" s="481"/>
      <c r="AB16" s="483"/>
      <c r="AC16" s="476"/>
      <c r="AD16" s="477"/>
      <c r="AE16" s="469" t="s">
        <v>5</v>
      </c>
      <c r="AF16" s="469"/>
      <c r="AG16" s="469" t="s">
        <v>4</v>
      </c>
      <c r="AH16" s="469"/>
      <c r="AI16" s="472"/>
    </row>
    <row r="17" spans="1:36" ht="31.5" customHeight="1">
      <c r="A17" s="469"/>
      <c r="B17" s="469"/>
      <c r="C17" s="469"/>
      <c r="D17" s="472"/>
      <c r="E17" s="476"/>
      <c r="F17" s="477"/>
      <c r="G17" s="478"/>
      <c r="H17" s="479"/>
      <c r="I17" s="469" t="s">
        <v>6</v>
      </c>
      <c r="J17" s="469"/>
      <c r="K17" s="469" t="s">
        <v>26</v>
      </c>
      <c r="L17" s="469"/>
      <c r="M17" s="469" t="s">
        <v>6</v>
      </c>
      <c r="N17" s="469"/>
      <c r="O17" s="469" t="s">
        <v>26</v>
      </c>
      <c r="P17" s="469"/>
      <c r="Q17" s="469" t="s">
        <v>6</v>
      </c>
      <c r="R17" s="469"/>
      <c r="S17" s="469" t="s">
        <v>26</v>
      </c>
      <c r="T17" s="469"/>
      <c r="U17" s="469" t="s">
        <v>6</v>
      </c>
      <c r="V17" s="469"/>
      <c r="W17" s="469" t="s">
        <v>26</v>
      </c>
      <c r="X17" s="469"/>
      <c r="Y17" s="469" t="s">
        <v>6</v>
      </c>
      <c r="Z17" s="469"/>
      <c r="AA17" s="469" t="s">
        <v>26</v>
      </c>
      <c r="AB17" s="469"/>
      <c r="AC17" s="478"/>
      <c r="AD17" s="479"/>
      <c r="AE17" s="469"/>
      <c r="AF17" s="469"/>
      <c r="AG17" s="469"/>
      <c r="AH17" s="469"/>
      <c r="AI17" s="472"/>
    </row>
    <row r="18" spans="1:36" ht="155.25" customHeight="1">
      <c r="A18" s="469"/>
      <c r="B18" s="469"/>
      <c r="C18" s="469"/>
      <c r="D18" s="473"/>
      <c r="E18" s="59" t="s">
        <v>2</v>
      </c>
      <c r="F18" s="59" t="s">
        <v>13</v>
      </c>
      <c r="G18" s="59" t="s">
        <v>2</v>
      </c>
      <c r="H18" s="59" t="s">
        <v>13</v>
      </c>
      <c r="I18" s="59" t="s">
        <v>2</v>
      </c>
      <c r="J18" s="59" t="s">
        <v>13</v>
      </c>
      <c r="K18" s="59" t="s">
        <v>2</v>
      </c>
      <c r="L18" s="59" t="s">
        <v>13</v>
      </c>
      <c r="M18" s="59" t="s">
        <v>2</v>
      </c>
      <c r="N18" s="59" t="s">
        <v>13</v>
      </c>
      <c r="O18" s="59" t="s">
        <v>2</v>
      </c>
      <c r="P18" s="59" t="s">
        <v>13</v>
      </c>
      <c r="Q18" s="59" t="s">
        <v>2</v>
      </c>
      <c r="R18" s="59" t="s">
        <v>13</v>
      </c>
      <c r="S18" s="59" t="s">
        <v>2</v>
      </c>
      <c r="T18" s="59" t="s">
        <v>13</v>
      </c>
      <c r="U18" s="59" t="s">
        <v>2</v>
      </c>
      <c r="V18" s="59" t="s">
        <v>13</v>
      </c>
      <c r="W18" s="59" t="s">
        <v>2</v>
      </c>
      <c r="X18" s="59" t="s">
        <v>13</v>
      </c>
      <c r="Y18" s="59" t="s">
        <v>2</v>
      </c>
      <c r="Z18" s="59" t="s">
        <v>13</v>
      </c>
      <c r="AA18" s="59" t="s">
        <v>2</v>
      </c>
      <c r="AB18" s="59" t="s">
        <v>13</v>
      </c>
      <c r="AC18" s="59" t="s">
        <v>22</v>
      </c>
      <c r="AD18" s="59" t="s">
        <v>13</v>
      </c>
      <c r="AE18" s="59" t="s">
        <v>22</v>
      </c>
      <c r="AF18" s="59" t="s">
        <v>13</v>
      </c>
      <c r="AG18" s="59" t="s">
        <v>22</v>
      </c>
      <c r="AH18" s="59" t="s">
        <v>13</v>
      </c>
      <c r="AI18" s="473"/>
      <c r="AJ18" s="2"/>
    </row>
    <row r="19" spans="1:36" ht="20.25" customHeight="1">
      <c r="A19" s="58">
        <v>1</v>
      </c>
      <c r="B19" s="58">
        <v>2</v>
      </c>
      <c r="C19" s="58">
        <v>3</v>
      </c>
      <c r="D19" s="58">
        <f>C19+1</f>
        <v>4</v>
      </c>
      <c r="E19" s="58">
        <f t="shared" ref="E19:AI19" si="0">D19+1</f>
        <v>5</v>
      </c>
      <c r="F19" s="58">
        <f t="shared" si="0"/>
        <v>6</v>
      </c>
      <c r="G19" s="58">
        <f t="shared" si="0"/>
        <v>7</v>
      </c>
      <c r="H19" s="58">
        <f t="shared" si="0"/>
        <v>8</v>
      </c>
      <c r="I19" s="58">
        <f t="shared" si="0"/>
        <v>9</v>
      </c>
      <c r="J19" s="58">
        <f t="shared" si="0"/>
        <v>10</v>
      </c>
      <c r="K19" s="58">
        <f t="shared" si="0"/>
        <v>11</v>
      </c>
      <c r="L19" s="58">
        <f t="shared" si="0"/>
        <v>12</v>
      </c>
      <c r="M19" s="58">
        <f t="shared" si="0"/>
        <v>13</v>
      </c>
      <c r="N19" s="58">
        <f t="shared" si="0"/>
        <v>14</v>
      </c>
      <c r="O19" s="58">
        <f t="shared" si="0"/>
        <v>15</v>
      </c>
      <c r="P19" s="58">
        <f t="shared" si="0"/>
        <v>16</v>
      </c>
      <c r="Q19" s="58">
        <f t="shared" si="0"/>
        <v>17</v>
      </c>
      <c r="R19" s="58">
        <f t="shared" si="0"/>
        <v>18</v>
      </c>
      <c r="S19" s="58">
        <f t="shared" si="0"/>
        <v>19</v>
      </c>
      <c r="T19" s="58">
        <f t="shared" si="0"/>
        <v>20</v>
      </c>
      <c r="U19" s="58">
        <f t="shared" si="0"/>
        <v>21</v>
      </c>
      <c r="V19" s="58">
        <f t="shared" si="0"/>
        <v>22</v>
      </c>
      <c r="W19" s="58">
        <f t="shared" si="0"/>
        <v>23</v>
      </c>
      <c r="X19" s="58">
        <f t="shared" si="0"/>
        <v>24</v>
      </c>
      <c r="Y19" s="58">
        <f t="shared" si="0"/>
        <v>25</v>
      </c>
      <c r="Z19" s="58">
        <f t="shared" si="0"/>
        <v>26</v>
      </c>
      <c r="AA19" s="58">
        <f t="shared" si="0"/>
        <v>27</v>
      </c>
      <c r="AB19" s="58">
        <f t="shared" si="0"/>
        <v>28</v>
      </c>
      <c r="AC19" s="58">
        <f t="shared" si="0"/>
        <v>29</v>
      </c>
      <c r="AD19" s="58">
        <f t="shared" si="0"/>
        <v>30</v>
      </c>
      <c r="AE19" s="58">
        <f t="shared" si="0"/>
        <v>31</v>
      </c>
      <c r="AF19" s="58">
        <f t="shared" si="0"/>
        <v>32</v>
      </c>
      <c r="AG19" s="58">
        <f t="shared" si="0"/>
        <v>33</v>
      </c>
      <c r="AH19" s="58">
        <f t="shared" si="0"/>
        <v>34</v>
      </c>
      <c r="AI19" s="58">
        <f t="shared" si="0"/>
        <v>35</v>
      </c>
      <c r="AJ19" s="2"/>
    </row>
    <row r="20" spans="1:36" ht="15.75" customHeight="1">
      <c r="A20" s="490" t="s">
        <v>197</v>
      </c>
      <c r="B20" s="490" t="s">
        <v>198</v>
      </c>
      <c r="C20" s="122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23"/>
      <c r="AH20" s="123"/>
      <c r="AI20" s="10"/>
      <c r="AJ20" s="2"/>
    </row>
    <row r="21" spans="1:36">
      <c r="A21" s="490"/>
      <c r="B21" s="490"/>
      <c r="C21" s="122"/>
      <c r="D21" s="12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125"/>
      <c r="AH21" s="125"/>
      <c r="AI21" s="126"/>
    </row>
    <row r="22" spans="1:36">
      <c r="A22" s="490"/>
      <c r="B22" s="490"/>
      <c r="C22" s="122"/>
      <c r="D22" s="12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125"/>
      <c r="AH22" s="125"/>
      <c r="AI22" s="126"/>
    </row>
    <row r="23" spans="1:36">
      <c r="A23" s="490"/>
      <c r="B23" s="490"/>
      <c r="C23" s="122"/>
      <c r="D23" s="12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125"/>
      <c r="AH23" s="125"/>
      <c r="AI23" s="126"/>
    </row>
    <row r="24" spans="1:36">
      <c r="A24" s="490"/>
      <c r="B24" s="490"/>
      <c r="C24" s="122"/>
      <c r="D24" s="12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125"/>
      <c r="AH24" s="125"/>
      <c r="AI24" s="126"/>
    </row>
    <row r="25" spans="1:36">
      <c r="A25" s="126">
        <v>1</v>
      </c>
      <c r="B25" s="127">
        <v>2</v>
      </c>
      <c r="C25" s="122"/>
      <c r="D25" s="12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125"/>
      <c r="AH25" s="125"/>
      <c r="AI25" s="126"/>
    </row>
    <row r="26" spans="1:36" ht="31.5">
      <c r="A26" s="128">
        <v>0</v>
      </c>
      <c r="B26" s="129" t="s">
        <v>33</v>
      </c>
      <c r="C26" s="130" t="s">
        <v>199</v>
      </c>
      <c r="D26" s="131">
        <f>SUM(D27:D32)</f>
        <v>88.85019744067796</v>
      </c>
      <c r="E26" s="131" t="s">
        <v>199</v>
      </c>
      <c r="F26" s="131">
        <f t="shared" ref="F26:AF26" si="1">SUM(F27:F32)</f>
        <v>370.11036925999997</v>
      </c>
      <c r="G26" s="131" t="s">
        <v>199</v>
      </c>
      <c r="H26" s="131">
        <f t="shared" si="1"/>
        <v>399.5972956933436</v>
      </c>
      <c r="I26" s="131">
        <f t="shared" si="1"/>
        <v>0</v>
      </c>
      <c r="J26" s="131">
        <f t="shared" si="1"/>
        <v>118.69387299354052</v>
      </c>
      <c r="K26" s="131">
        <f t="shared" si="1"/>
        <v>0</v>
      </c>
      <c r="L26" s="131">
        <f t="shared" si="1"/>
        <v>150.94044016000001</v>
      </c>
      <c r="M26" s="131">
        <f t="shared" si="1"/>
        <v>0</v>
      </c>
      <c r="N26" s="131">
        <f t="shared" si="1"/>
        <v>4.9706246444259463</v>
      </c>
      <c r="O26" s="131">
        <f t="shared" si="1"/>
        <v>0</v>
      </c>
      <c r="P26" s="131">
        <f t="shared" si="1"/>
        <v>19.419640580000003</v>
      </c>
      <c r="Q26" s="131">
        <f t="shared" si="1"/>
        <v>0</v>
      </c>
      <c r="R26" s="131">
        <f t="shared" si="1"/>
        <v>15.220487244425945</v>
      </c>
      <c r="S26" s="131">
        <f t="shared" si="1"/>
        <v>0</v>
      </c>
      <c r="T26" s="131">
        <f t="shared" si="1"/>
        <v>131.52079958000002</v>
      </c>
      <c r="U26" s="131">
        <f t="shared" si="1"/>
        <v>0</v>
      </c>
      <c r="V26" s="131">
        <f t="shared" si="1"/>
        <v>34.797177774231152</v>
      </c>
      <c r="W26" s="131">
        <f t="shared" si="1"/>
        <v>0</v>
      </c>
      <c r="X26" s="131">
        <f t="shared" si="1"/>
        <v>0</v>
      </c>
      <c r="Y26" s="131">
        <f t="shared" si="1"/>
        <v>0</v>
      </c>
      <c r="Z26" s="131">
        <f t="shared" si="1"/>
        <v>63.705583330457493</v>
      </c>
      <c r="AA26" s="131">
        <f t="shared" si="1"/>
        <v>0</v>
      </c>
      <c r="AB26" s="131">
        <f t="shared" si="1"/>
        <v>0</v>
      </c>
      <c r="AC26" s="131" t="s">
        <v>199</v>
      </c>
      <c r="AD26" s="131">
        <f t="shared" si="1"/>
        <v>259.26615515753065</v>
      </c>
      <c r="AE26" s="131" t="s">
        <v>199</v>
      </c>
      <c r="AF26" s="131">
        <f t="shared" si="1"/>
        <v>130.74932827114813</v>
      </c>
      <c r="AG26" s="131" t="s">
        <v>199</v>
      </c>
      <c r="AH26" s="132">
        <f>AF26/(N26+R26)</f>
        <v>6.475588317815161</v>
      </c>
      <c r="AI26" s="126" t="s">
        <v>199</v>
      </c>
    </row>
    <row r="27" spans="1:36" ht="31.5">
      <c r="A27" s="128" t="s">
        <v>34</v>
      </c>
      <c r="B27" s="129" t="s">
        <v>35</v>
      </c>
      <c r="C27" s="133" t="s">
        <v>199</v>
      </c>
      <c r="D27" s="131">
        <f>D35</f>
        <v>9.6465610000000002</v>
      </c>
      <c r="E27" s="131" t="s">
        <v>199</v>
      </c>
      <c r="F27" s="131">
        <f t="shared" ref="F27:AF27" si="2">F35</f>
        <v>52.499836789999989</v>
      </c>
      <c r="G27" s="131" t="s">
        <v>199</v>
      </c>
      <c r="H27" s="131">
        <f t="shared" si="2"/>
        <v>44.213411674199179</v>
      </c>
      <c r="I27" s="131">
        <f t="shared" si="2"/>
        <v>0</v>
      </c>
      <c r="J27" s="131">
        <f t="shared" si="2"/>
        <v>44.213411674199172</v>
      </c>
      <c r="K27" s="131">
        <f t="shared" si="2"/>
        <v>0</v>
      </c>
      <c r="L27" s="131">
        <f t="shared" si="2"/>
        <v>31.732031320000004</v>
      </c>
      <c r="M27" s="131">
        <f t="shared" si="2"/>
        <v>0</v>
      </c>
      <c r="N27" s="131">
        <f t="shared" si="2"/>
        <v>2.4550846427567388</v>
      </c>
      <c r="O27" s="131">
        <f t="shared" si="2"/>
        <v>0</v>
      </c>
      <c r="P27" s="131">
        <f t="shared" si="2"/>
        <v>16.461505780000003</v>
      </c>
      <c r="Q27" s="131">
        <f t="shared" si="2"/>
        <v>0</v>
      </c>
      <c r="R27" s="131">
        <f t="shared" si="2"/>
        <v>2.4550846427567388</v>
      </c>
      <c r="S27" s="131">
        <f t="shared" si="2"/>
        <v>0</v>
      </c>
      <c r="T27" s="131">
        <f t="shared" si="2"/>
        <v>15.270525540000003</v>
      </c>
      <c r="U27" s="131">
        <f t="shared" si="2"/>
        <v>0</v>
      </c>
      <c r="V27" s="131">
        <f t="shared" si="2"/>
        <v>21.452359312387809</v>
      </c>
      <c r="W27" s="131">
        <f t="shared" si="2"/>
        <v>0</v>
      </c>
      <c r="X27" s="131">
        <f t="shared" si="2"/>
        <v>0</v>
      </c>
      <c r="Y27" s="131">
        <f t="shared" si="2"/>
        <v>0</v>
      </c>
      <c r="Z27" s="131">
        <f t="shared" si="2"/>
        <v>17.850883076297887</v>
      </c>
      <c r="AA27" s="131">
        <f t="shared" si="2"/>
        <v>0</v>
      </c>
      <c r="AB27" s="131">
        <f t="shared" si="2"/>
        <v>0</v>
      </c>
      <c r="AC27" s="131" t="s">
        <v>199</v>
      </c>
      <c r="AD27" s="131">
        <f t="shared" si="2"/>
        <v>22.95077088838622</v>
      </c>
      <c r="AE27" s="131" t="s">
        <v>199</v>
      </c>
      <c r="AF27" s="131">
        <f t="shared" si="2"/>
        <v>26.821862034486529</v>
      </c>
      <c r="AG27" s="131" t="s">
        <v>199</v>
      </c>
      <c r="AH27" s="132">
        <f t="shared" ref="AH27:AH89" si="3">AF27/(N27+R27)</f>
        <v>5.4625126904726775</v>
      </c>
      <c r="AI27" s="126" t="s">
        <v>199</v>
      </c>
    </row>
    <row r="28" spans="1:36" ht="31.5">
      <c r="A28" s="128" t="s">
        <v>36</v>
      </c>
      <c r="B28" s="129" t="s">
        <v>37</v>
      </c>
      <c r="C28" s="133" t="s">
        <v>199</v>
      </c>
      <c r="D28" s="131">
        <f>D93</f>
        <v>11.795636440677967</v>
      </c>
      <c r="E28" s="131" t="s">
        <v>199</v>
      </c>
      <c r="F28" s="131">
        <f t="shared" ref="F28:AF28" si="4">F93</f>
        <v>23.587918770000002</v>
      </c>
      <c r="G28" s="131" t="s">
        <v>199</v>
      </c>
      <c r="H28" s="131">
        <f t="shared" si="4"/>
        <v>64.702965225149043</v>
      </c>
      <c r="I28" s="131">
        <f t="shared" si="4"/>
        <v>0</v>
      </c>
      <c r="J28" s="131">
        <f t="shared" si="4"/>
        <v>64.702965227521958</v>
      </c>
      <c r="K28" s="131">
        <f t="shared" si="4"/>
        <v>0</v>
      </c>
      <c r="L28" s="131">
        <f t="shared" si="4"/>
        <v>13.137699130000001</v>
      </c>
      <c r="M28" s="131">
        <f t="shared" si="4"/>
        <v>0</v>
      </c>
      <c r="N28" s="131">
        <f t="shared" si="4"/>
        <v>2.5155400016692071</v>
      </c>
      <c r="O28" s="131">
        <f t="shared" si="4"/>
        <v>0</v>
      </c>
      <c r="P28" s="131">
        <f t="shared" si="4"/>
        <v>0.44894140000000005</v>
      </c>
      <c r="Q28" s="131">
        <f t="shared" si="4"/>
        <v>0</v>
      </c>
      <c r="R28" s="131">
        <f t="shared" si="4"/>
        <v>12.623683421669206</v>
      </c>
      <c r="S28" s="131">
        <f t="shared" si="4"/>
        <v>0</v>
      </c>
      <c r="T28" s="131">
        <f t="shared" si="4"/>
        <v>12.688757730000003</v>
      </c>
      <c r="U28" s="131">
        <f t="shared" si="4"/>
        <v>0</v>
      </c>
      <c r="V28" s="131">
        <f t="shared" si="4"/>
        <v>4.6253013500239408</v>
      </c>
      <c r="W28" s="131">
        <f t="shared" si="4"/>
        <v>0</v>
      </c>
      <c r="X28" s="131">
        <f t="shared" si="4"/>
        <v>0</v>
      </c>
      <c r="Y28" s="131">
        <f t="shared" si="4"/>
        <v>0</v>
      </c>
      <c r="Z28" s="131">
        <f t="shared" si="4"/>
        <v>44.938440454159604</v>
      </c>
      <c r="AA28" s="131">
        <f t="shared" si="4"/>
        <v>0</v>
      </c>
      <c r="AB28" s="131">
        <f t="shared" si="4"/>
        <v>0</v>
      </c>
      <c r="AC28" s="131" t="s">
        <v>199</v>
      </c>
      <c r="AD28" s="131">
        <f t="shared" si="4"/>
        <v>51.705175185149038</v>
      </c>
      <c r="AE28" s="131" t="s">
        <v>199</v>
      </c>
      <c r="AF28" s="131">
        <f t="shared" si="4"/>
        <v>-2.0015242933384103</v>
      </c>
      <c r="AG28" s="131" t="s">
        <v>199</v>
      </c>
      <c r="AH28" s="132">
        <f t="shared" si="3"/>
        <v>-0.13220785752146896</v>
      </c>
      <c r="AI28" s="126" t="s">
        <v>199</v>
      </c>
    </row>
    <row r="29" spans="1:36" ht="78.75">
      <c r="A29" s="128" t="s">
        <v>38</v>
      </c>
      <c r="B29" s="129" t="s">
        <v>39</v>
      </c>
      <c r="C29" s="133" t="s">
        <v>199</v>
      </c>
      <c r="D29" s="131">
        <f>D149</f>
        <v>67.408000000000001</v>
      </c>
      <c r="E29" s="131" t="s">
        <v>199</v>
      </c>
      <c r="F29" s="131">
        <f t="shared" ref="F29:AF29" si="5">F149</f>
        <v>82.543205150000006</v>
      </c>
      <c r="G29" s="131" t="s">
        <v>199</v>
      </c>
      <c r="H29" s="131">
        <f t="shared" si="5"/>
        <v>280.90342270217599</v>
      </c>
      <c r="I29" s="131">
        <f t="shared" si="5"/>
        <v>0</v>
      </c>
      <c r="J29" s="131">
        <f t="shared" si="5"/>
        <v>0</v>
      </c>
      <c r="K29" s="131">
        <f t="shared" si="5"/>
        <v>0</v>
      </c>
      <c r="L29" s="131">
        <f t="shared" si="5"/>
        <v>99.336649300000005</v>
      </c>
      <c r="M29" s="131">
        <f t="shared" si="5"/>
        <v>0</v>
      </c>
      <c r="N29" s="131">
        <f t="shared" si="5"/>
        <v>0</v>
      </c>
      <c r="O29" s="131">
        <f t="shared" si="5"/>
        <v>0</v>
      </c>
      <c r="P29" s="131">
        <f t="shared" si="5"/>
        <v>2.3227527200000004</v>
      </c>
      <c r="Q29" s="131">
        <f t="shared" si="5"/>
        <v>0</v>
      </c>
      <c r="R29" s="131">
        <f t="shared" si="5"/>
        <v>0</v>
      </c>
      <c r="S29" s="131">
        <f t="shared" si="5"/>
        <v>0</v>
      </c>
      <c r="T29" s="131">
        <f t="shared" si="5"/>
        <v>97.013896580000008</v>
      </c>
      <c r="U29" s="131">
        <f t="shared" si="5"/>
        <v>0</v>
      </c>
      <c r="V29" s="131">
        <f t="shared" si="5"/>
        <v>0</v>
      </c>
      <c r="W29" s="131">
        <f t="shared" si="5"/>
        <v>0</v>
      </c>
      <c r="X29" s="131">
        <f t="shared" si="5"/>
        <v>0</v>
      </c>
      <c r="Y29" s="131">
        <f t="shared" si="5"/>
        <v>0</v>
      </c>
      <c r="Z29" s="131">
        <f t="shared" si="5"/>
        <v>0</v>
      </c>
      <c r="AA29" s="131">
        <f t="shared" si="5"/>
        <v>0</v>
      </c>
      <c r="AB29" s="131">
        <f t="shared" si="5"/>
        <v>0</v>
      </c>
      <c r="AC29" s="131" t="s">
        <v>199</v>
      </c>
      <c r="AD29" s="131">
        <f t="shared" si="5"/>
        <v>181.56677340217598</v>
      </c>
      <c r="AE29" s="131" t="s">
        <v>199</v>
      </c>
      <c r="AF29" s="131">
        <f t="shared" si="5"/>
        <v>99.336649300000005</v>
      </c>
      <c r="AG29" s="131" t="s">
        <v>199</v>
      </c>
      <c r="AH29" s="132" t="e">
        <f t="shared" si="3"/>
        <v>#DIV/0!</v>
      </c>
      <c r="AI29" s="126" t="s">
        <v>199</v>
      </c>
    </row>
    <row r="30" spans="1:36" ht="47.25">
      <c r="A30" s="128" t="s">
        <v>40</v>
      </c>
      <c r="B30" s="129" t="s">
        <v>41</v>
      </c>
      <c r="C30" s="133" t="s">
        <v>199</v>
      </c>
      <c r="D30" s="131">
        <f>D157</f>
        <v>0</v>
      </c>
      <c r="E30" s="131" t="s">
        <v>199</v>
      </c>
      <c r="F30" s="131">
        <f t="shared" ref="F30:AF30" si="6">F157</f>
        <v>0</v>
      </c>
      <c r="G30" s="131" t="s">
        <v>199</v>
      </c>
      <c r="H30" s="131">
        <f t="shared" si="6"/>
        <v>0</v>
      </c>
      <c r="I30" s="131">
        <f t="shared" si="6"/>
        <v>0</v>
      </c>
      <c r="J30" s="131">
        <f t="shared" si="6"/>
        <v>0</v>
      </c>
      <c r="K30" s="131">
        <f t="shared" si="6"/>
        <v>0</v>
      </c>
      <c r="L30" s="131">
        <f t="shared" si="6"/>
        <v>0</v>
      </c>
      <c r="M30" s="131">
        <f t="shared" si="6"/>
        <v>0</v>
      </c>
      <c r="N30" s="131">
        <f t="shared" si="6"/>
        <v>0</v>
      </c>
      <c r="O30" s="131">
        <f t="shared" si="6"/>
        <v>0</v>
      </c>
      <c r="P30" s="131">
        <f t="shared" si="6"/>
        <v>0</v>
      </c>
      <c r="Q30" s="131">
        <f t="shared" si="6"/>
        <v>0</v>
      </c>
      <c r="R30" s="131">
        <f t="shared" si="6"/>
        <v>0</v>
      </c>
      <c r="S30" s="131">
        <f t="shared" si="6"/>
        <v>0</v>
      </c>
      <c r="T30" s="131">
        <f t="shared" si="6"/>
        <v>0</v>
      </c>
      <c r="U30" s="131">
        <f t="shared" si="6"/>
        <v>0</v>
      </c>
      <c r="V30" s="131">
        <f t="shared" si="6"/>
        <v>0</v>
      </c>
      <c r="W30" s="131">
        <f t="shared" si="6"/>
        <v>0</v>
      </c>
      <c r="X30" s="131">
        <f t="shared" si="6"/>
        <v>0</v>
      </c>
      <c r="Y30" s="131">
        <f t="shared" si="6"/>
        <v>0</v>
      </c>
      <c r="Z30" s="131">
        <f t="shared" si="6"/>
        <v>0</v>
      </c>
      <c r="AA30" s="131">
        <f t="shared" si="6"/>
        <v>0</v>
      </c>
      <c r="AB30" s="131">
        <f t="shared" si="6"/>
        <v>0</v>
      </c>
      <c r="AC30" s="131" t="s">
        <v>199</v>
      </c>
      <c r="AD30" s="131">
        <f t="shared" si="6"/>
        <v>0</v>
      </c>
      <c r="AE30" s="131" t="s">
        <v>199</v>
      </c>
      <c r="AF30" s="131">
        <f t="shared" si="6"/>
        <v>0</v>
      </c>
      <c r="AG30" s="131" t="s">
        <v>199</v>
      </c>
      <c r="AH30" s="132" t="e">
        <f t="shared" si="3"/>
        <v>#DIV/0!</v>
      </c>
      <c r="AI30" s="126" t="s">
        <v>199</v>
      </c>
    </row>
    <row r="31" spans="1:36" ht="47.25">
      <c r="A31" s="128" t="s">
        <v>42</v>
      </c>
      <c r="B31" s="129" t="s">
        <v>43</v>
      </c>
      <c r="C31" s="133" t="s">
        <v>199</v>
      </c>
      <c r="D31" s="131">
        <f>D161</f>
        <v>0</v>
      </c>
      <c r="E31" s="131" t="s">
        <v>199</v>
      </c>
      <c r="F31" s="131">
        <f t="shared" ref="F31:AF31" si="7">F161</f>
        <v>0</v>
      </c>
      <c r="G31" s="131" t="s">
        <v>199</v>
      </c>
      <c r="H31" s="131">
        <f t="shared" si="7"/>
        <v>0</v>
      </c>
      <c r="I31" s="131">
        <f t="shared" si="7"/>
        <v>0</v>
      </c>
      <c r="J31" s="131">
        <f t="shared" si="7"/>
        <v>0</v>
      </c>
      <c r="K31" s="131">
        <f t="shared" si="7"/>
        <v>0</v>
      </c>
      <c r="L31" s="131">
        <f t="shared" si="7"/>
        <v>0</v>
      </c>
      <c r="M31" s="131">
        <f t="shared" si="7"/>
        <v>0</v>
      </c>
      <c r="N31" s="131">
        <f t="shared" si="7"/>
        <v>0</v>
      </c>
      <c r="O31" s="131">
        <f t="shared" si="7"/>
        <v>0</v>
      </c>
      <c r="P31" s="131">
        <f t="shared" si="7"/>
        <v>0</v>
      </c>
      <c r="Q31" s="131">
        <f t="shared" si="7"/>
        <v>0</v>
      </c>
      <c r="R31" s="131">
        <f t="shared" si="7"/>
        <v>0</v>
      </c>
      <c r="S31" s="131">
        <f t="shared" si="7"/>
        <v>0</v>
      </c>
      <c r="T31" s="131">
        <f t="shared" si="7"/>
        <v>0</v>
      </c>
      <c r="U31" s="131">
        <f t="shared" si="7"/>
        <v>0</v>
      </c>
      <c r="V31" s="131">
        <f t="shared" si="7"/>
        <v>0</v>
      </c>
      <c r="W31" s="131">
        <f t="shared" si="7"/>
        <v>0</v>
      </c>
      <c r="X31" s="131">
        <f t="shared" si="7"/>
        <v>0</v>
      </c>
      <c r="Y31" s="131">
        <f t="shared" si="7"/>
        <v>0</v>
      </c>
      <c r="Z31" s="131">
        <f t="shared" si="7"/>
        <v>0</v>
      </c>
      <c r="AA31" s="131">
        <f t="shared" si="7"/>
        <v>0</v>
      </c>
      <c r="AB31" s="131">
        <f t="shared" si="7"/>
        <v>0</v>
      </c>
      <c r="AC31" s="131" t="s">
        <v>199</v>
      </c>
      <c r="AD31" s="131">
        <f t="shared" si="7"/>
        <v>0</v>
      </c>
      <c r="AE31" s="131" t="s">
        <v>199</v>
      </c>
      <c r="AF31" s="131">
        <f t="shared" si="7"/>
        <v>0</v>
      </c>
      <c r="AG31" s="131" t="s">
        <v>199</v>
      </c>
      <c r="AH31" s="132" t="e">
        <f t="shared" si="3"/>
        <v>#DIV/0!</v>
      </c>
      <c r="AI31" s="126" t="s">
        <v>199</v>
      </c>
    </row>
    <row r="32" spans="1:36" ht="31.5">
      <c r="A32" s="128" t="s">
        <v>44</v>
      </c>
      <c r="B32" s="129" t="s">
        <v>45</v>
      </c>
      <c r="C32" s="133" t="s">
        <v>199</v>
      </c>
      <c r="D32" s="131">
        <f>D165</f>
        <v>0</v>
      </c>
      <c r="E32" s="131" t="s">
        <v>199</v>
      </c>
      <c r="F32" s="131">
        <f t="shared" ref="F32:AF32" si="8">F165</f>
        <v>211.47940854999999</v>
      </c>
      <c r="G32" s="131" t="s">
        <v>199</v>
      </c>
      <c r="H32" s="131">
        <f t="shared" si="8"/>
        <v>9.7774960918194012</v>
      </c>
      <c r="I32" s="131">
        <f t="shared" si="8"/>
        <v>0</v>
      </c>
      <c r="J32" s="131">
        <f t="shared" si="8"/>
        <v>9.7774960918194012</v>
      </c>
      <c r="K32" s="131">
        <f t="shared" si="8"/>
        <v>0</v>
      </c>
      <c r="L32" s="131">
        <f t="shared" si="8"/>
        <v>6.7340604099999997</v>
      </c>
      <c r="M32" s="131">
        <f t="shared" si="8"/>
        <v>0</v>
      </c>
      <c r="N32" s="131">
        <f t="shared" si="8"/>
        <v>0</v>
      </c>
      <c r="O32" s="131">
        <f t="shared" si="8"/>
        <v>0</v>
      </c>
      <c r="P32" s="131">
        <f t="shared" si="8"/>
        <v>0.18644068</v>
      </c>
      <c r="Q32" s="131">
        <f t="shared" si="8"/>
        <v>0</v>
      </c>
      <c r="R32" s="131">
        <f t="shared" si="8"/>
        <v>0.14171918</v>
      </c>
      <c r="S32" s="131">
        <f t="shared" si="8"/>
        <v>0</v>
      </c>
      <c r="T32" s="131">
        <f t="shared" si="8"/>
        <v>6.5476197300000001</v>
      </c>
      <c r="U32" s="131">
        <f t="shared" si="8"/>
        <v>0</v>
      </c>
      <c r="V32" s="131">
        <f t="shared" si="8"/>
        <v>8.7195171118193997</v>
      </c>
      <c r="W32" s="131">
        <f t="shared" si="8"/>
        <v>0</v>
      </c>
      <c r="X32" s="131">
        <f t="shared" si="8"/>
        <v>0</v>
      </c>
      <c r="Y32" s="131">
        <f t="shared" si="8"/>
        <v>0</v>
      </c>
      <c r="Z32" s="131">
        <f t="shared" si="8"/>
        <v>0.91625979999999996</v>
      </c>
      <c r="AA32" s="131">
        <f t="shared" si="8"/>
        <v>0</v>
      </c>
      <c r="AB32" s="131">
        <f t="shared" si="8"/>
        <v>0</v>
      </c>
      <c r="AC32" s="131" t="s">
        <v>199</v>
      </c>
      <c r="AD32" s="131">
        <f t="shared" si="8"/>
        <v>3.0434356818194015</v>
      </c>
      <c r="AE32" s="131" t="s">
        <v>199</v>
      </c>
      <c r="AF32" s="131">
        <f t="shared" si="8"/>
        <v>6.5923412299999997</v>
      </c>
      <c r="AG32" s="131" t="s">
        <v>199</v>
      </c>
      <c r="AH32" s="132">
        <f t="shared" si="3"/>
        <v>46.516930383029312</v>
      </c>
      <c r="AI32" s="126" t="s">
        <v>199</v>
      </c>
    </row>
    <row r="33" spans="1:35">
      <c r="A33" s="128"/>
      <c r="B33" s="122"/>
      <c r="C33" s="122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5"/>
      <c r="AI33" s="126"/>
    </row>
    <row r="34" spans="1:35">
      <c r="A34" s="136">
        <v>1</v>
      </c>
      <c r="B34" s="137" t="s">
        <v>200</v>
      </c>
      <c r="C34" s="136" t="s">
        <v>199</v>
      </c>
      <c r="D34" s="138">
        <f>D35+D93+D149+D157+D161+D165</f>
        <v>88.85019744067796</v>
      </c>
      <c r="E34" s="138" t="s">
        <v>199</v>
      </c>
      <c r="F34" s="138">
        <f t="shared" ref="F34:AF34" si="9">F35+F93+F149+F157+F161+F165</f>
        <v>370.11036925999997</v>
      </c>
      <c r="G34" s="138" t="s">
        <v>199</v>
      </c>
      <c r="H34" s="138">
        <f t="shared" si="9"/>
        <v>399.5972956933436</v>
      </c>
      <c r="I34" s="138">
        <f t="shared" si="9"/>
        <v>0</v>
      </c>
      <c r="J34" s="138">
        <f t="shared" si="9"/>
        <v>118.69387299354052</v>
      </c>
      <c r="K34" s="138">
        <f t="shared" si="9"/>
        <v>0</v>
      </c>
      <c r="L34" s="138">
        <f t="shared" si="9"/>
        <v>150.94044016000001</v>
      </c>
      <c r="M34" s="138">
        <f t="shared" si="9"/>
        <v>0</v>
      </c>
      <c r="N34" s="138">
        <f t="shared" si="9"/>
        <v>4.9706246444259463</v>
      </c>
      <c r="O34" s="138">
        <f t="shared" si="9"/>
        <v>0</v>
      </c>
      <c r="P34" s="138">
        <f t="shared" si="9"/>
        <v>19.419640580000003</v>
      </c>
      <c r="Q34" s="138">
        <f t="shared" si="9"/>
        <v>0</v>
      </c>
      <c r="R34" s="138">
        <f t="shared" si="9"/>
        <v>15.220487244425945</v>
      </c>
      <c r="S34" s="138">
        <f t="shared" si="9"/>
        <v>0</v>
      </c>
      <c r="T34" s="138">
        <f t="shared" si="9"/>
        <v>131.52079958000002</v>
      </c>
      <c r="U34" s="138">
        <f t="shared" si="9"/>
        <v>0</v>
      </c>
      <c r="V34" s="138">
        <f t="shared" si="9"/>
        <v>34.797177774231152</v>
      </c>
      <c r="W34" s="138">
        <f t="shared" si="9"/>
        <v>0</v>
      </c>
      <c r="X34" s="138">
        <f t="shared" si="9"/>
        <v>0</v>
      </c>
      <c r="Y34" s="138">
        <f t="shared" si="9"/>
        <v>0</v>
      </c>
      <c r="Z34" s="138">
        <f t="shared" si="9"/>
        <v>63.705583330457493</v>
      </c>
      <c r="AA34" s="138">
        <f t="shared" si="9"/>
        <v>0</v>
      </c>
      <c r="AB34" s="138">
        <f t="shared" si="9"/>
        <v>0</v>
      </c>
      <c r="AC34" s="138" t="s">
        <v>199</v>
      </c>
      <c r="AD34" s="138">
        <f t="shared" si="9"/>
        <v>259.26615515753065</v>
      </c>
      <c r="AE34" s="138" t="s">
        <v>199</v>
      </c>
      <c r="AF34" s="138">
        <f t="shared" si="9"/>
        <v>130.74932827114813</v>
      </c>
      <c r="AG34" s="138" t="s">
        <v>199</v>
      </c>
      <c r="AH34" s="139">
        <f t="shared" si="3"/>
        <v>6.475588317815161</v>
      </c>
      <c r="AI34" s="138" t="s">
        <v>199</v>
      </c>
    </row>
    <row r="35" spans="1:35" ht="31.5">
      <c r="A35" s="140" t="s">
        <v>48</v>
      </c>
      <c r="B35" s="141" t="s">
        <v>49</v>
      </c>
      <c r="C35" s="140" t="s">
        <v>199</v>
      </c>
      <c r="D35" s="142">
        <f>D36+D48+D57+D84</f>
        <v>9.6465610000000002</v>
      </c>
      <c r="E35" s="142" t="s">
        <v>199</v>
      </c>
      <c r="F35" s="142">
        <f t="shared" ref="F35:AF35" si="10">F36+F48+F57+F84</f>
        <v>52.499836789999989</v>
      </c>
      <c r="G35" s="142" t="s">
        <v>199</v>
      </c>
      <c r="H35" s="142">
        <f t="shared" si="10"/>
        <v>44.213411674199179</v>
      </c>
      <c r="I35" s="142">
        <f t="shared" si="10"/>
        <v>0</v>
      </c>
      <c r="J35" s="142">
        <f t="shared" si="10"/>
        <v>44.213411674199172</v>
      </c>
      <c r="K35" s="142">
        <f t="shared" si="10"/>
        <v>0</v>
      </c>
      <c r="L35" s="142">
        <f t="shared" si="10"/>
        <v>31.732031320000004</v>
      </c>
      <c r="M35" s="142">
        <f t="shared" si="10"/>
        <v>0</v>
      </c>
      <c r="N35" s="142">
        <f t="shared" si="10"/>
        <v>2.4550846427567388</v>
      </c>
      <c r="O35" s="142">
        <f t="shared" si="10"/>
        <v>0</v>
      </c>
      <c r="P35" s="142">
        <f t="shared" si="10"/>
        <v>16.461505780000003</v>
      </c>
      <c r="Q35" s="142">
        <f t="shared" si="10"/>
        <v>0</v>
      </c>
      <c r="R35" s="142">
        <f t="shared" si="10"/>
        <v>2.4550846427567388</v>
      </c>
      <c r="S35" s="142">
        <f t="shared" si="10"/>
        <v>0</v>
      </c>
      <c r="T35" s="142">
        <f t="shared" si="10"/>
        <v>15.270525540000003</v>
      </c>
      <c r="U35" s="142">
        <f t="shared" si="10"/>
        <v>0</v>
      </c>
      <c r="V35" s="142">
        <f t="shared" si="10"/>
        <v>21.452359312387809</v>
      </c>
      <c r="W35" s="142">
        <f t="shared" si="10"/>
        <v>0</v>
      </c>
      <c r="X35" s="142">
        <f t="shared" si="10"/>
        <v>0</v>
      </c>
      <c r="Y35" s="142">
        <f t="shared" si="10"/>
        <v>0</v>
      </c>
      <c r="Z35" s="142">
        <f t="shared" si="10"/>
        <v>17.850883076297887</v>
      </c>
      <c r="AA35" s="142">
        <f t="shared" si="10"/>
        <v>0</v>
      </c>
      <c r="AB35" s="142">
        <f t="shared" si="10"/>
        <v>0</v>
      </c>
      <c r="AC35" s="142" t="s">
        <v>199</v>
      </c>
      <c r="AD35" s="142">
        <f t="shared" si="10"/>
        <v>22.95077088838622</v>
      </c>
      <c r="AE35" s="142" t="s">
        <v>199</v>
      </c>
      <c r="AF35" s="142">
        <f t="shared" si="10"/>
        <v>26.821862034486529</v>
      </c>
      <c r="AG35" s="142" t="s">
        <v>199</v>
      </c>
      <c r="AH35" s="143">
        <f t="shared" si="3"/>
        <v>5.4625126904726775</v>
      </c>
      <c r="AI35" s="142" t="s">
        <v>199</v>
      </c>
    </row>
    <row r="36" spans="1:35" ht="47.25">
      <c r="A36" s="144" t="s">
        <v>50</v>
      </c>
      <c r="B36" s="145" t="s">
        <v>51</v>
      </c>
      <c r="C36" s="144" t="s">
        <v>199</v>
      </c>
      <c r="D36" s="146">
        <f t="shared" ref="D36:AF36" si="11">D37+D38+D39</f>
        <v>9.6465610000000002</v>
      </c>
      <c r="E36" s="146" t="s">
        <v>199</v>
      </c>
      <c r="F36" s="146">
        <f t="shared" si="11"/>
        <v>52.499836789999989</v>
      </c>
      <c r="G36" s="146" t="s">
        <v>199</v>
      </c>
      <c r="H36" s="146">
        <f t="shared" si="11"/>
        <v>44.213411674199179</v>
      </c>
      <c r="I36" s="146">
        <f t="shared" si="11"/>
        <v>0</v>
      </c>
      <c r="J36" s="146">
        <f t="shared" si="11"/>
        <v>44.213411674199172</v>
      </c>
      <c r="K36" s="146">
        <f t="shared" si="11"/>
        <v>0</v>
      </c>
      <c r="L36" s="146">
        <f t="shared" si="11"/>
        <v>31.732031320000004</v>
      </c>
      <c r="M36" s="146">
        <f t="shared" si="11"/>
        <v>0</v>
      </c>
      <c r="N36" s="146">
        <f t="shared" si="11"/>
        <v>2.4550846427567388</v>
      </c>
      <c r="O36" s="146">
        <f t="shared" si="11"/>
        <v>0</v>
      </c>
      <c r="P36" s="146">
        <f t="shared" si="11"/>
        <v>16.461505780000003</v>
      </c>
      <c r="Q36" s="146">
        <f t="shared" si="11"/>
        <v>0</v>
      </c>
      <c r="R36" s="146">
        <f t="shared" si="11"/>
        <v>2.4550846427567388</v>
      </c>
      <c r="S36" s="146">
        <f t="shared" si="11"/>
        <v>0</v>
      </c>
      <c r="T36" s="146">
        <f t="shared" si="11"/>
        <v>15.270525540000003</v>
      </c>
      <c r="U36" s="146">
        <f t="shared" si="11"/>
        <v>0</v>
      </c>
      <c r="V36" s="146">
        <f t="shared" si="11"/>
        <v>21.452359312387809</v>
      </c>
      <c r="W36" s="146">
        <f t="shared" si="11"/>
        <v>0</v>
      </c>
      <c r="X36" s="146">
        <f t="shared" si="11"/>
        <v>0</v>
      </c>
      <c r="Y36" s="146">
        <f t="shared" si="11"/>
        <v>0</v>
      </c>
      <c r="Z36" s="146">
        <f t="shared" si="11"/>
        <v>17.850883076297887</v>
      </c>
      <c r="AA36" s="146">
        <f t="shared" si="11"/>
        <v>0</v>
      </c>
      <c r="AB36" s="146">
        <f t="shared" si="11"/>
        <v>0</v>
      </c>
      <c r="AC36" s="146" t="s">
        <v>199</v>
      </c>
      <c r="AD36" s="146">
        <f t="shared" si="11"/>
        <v>22.95077088838622</v>
      </c>
      <c r="AE36" s="146" t="s">
        <v>199</v>
      </c>
      <c r="AF36" s="146">
        <f t="shared" si="11"/>
        <v>26.821862034486529</v>
      </c>
      <c r="AG36" s="146" t="s">
        <v>199</v>
      </c>
      <c r="AH36" s="147">
        <f t="shared" si="3"/>
        <v>5.4625126904726775</v>
      </c>
      <c r="AI36" s="146" t="s">
        <v>199</v>
      </c>
    </row>
    <row r="37" spans="1:35" ht="94.5">
      <c r="A37" s="148" t="s">
        <v>52</v>
      </c>
      <c r="B37" s="149" t="s">
        <v>53</v>
      </c>
      <c r="C37" s="150" t="s">
        <v>201</v>
      </c>
      <c r="D37" s="151"/>
      <c r="E37" s="151" t="s">
        <v>199</v>
      </c>
      <c r="F37" s="151">
        <v>5.1926048800000002</v>
      </c>
      <c r="G37" s="151" t="s">
        <v>199</v>
      </c>
      <c r="H37" s="151">
        <v>20.293916329874701</v>
      </c>
      <c r="I37" s="151">
        <f t="shared" ref="I37:L38" si="12">M37+Q37+U37+Y37</f>
        <v>0</v>
      </c>
      <c r="J37" s="151">
        <f t="shared" si="12"/>
        <v>20.293916329874705</v>
      </c>
      <c r="K37" s="151">
        <f t="shared" si="12"/>
        <v>0</v>
      </c>
      <c r="L37" s="151">
        <f t="shared" si="12"/>
        <v>28.948248490000005</v>
      </c>
      <c r="M37" s="151"/>
      <c r="N37" s="151">
        <v>0.87430965695558016</v>
      </c>
      <c r="O37" s="151"/>
      <c r="P37" s="151">
        <v>15.368930580000001</v>
      </c>
      <c r="Q37" s="151"/>
      <c r="R37" s="151">
        <v>0.87430965695558016</v>
      </c>
      <c r="S37" s="151"/>
      <c r="T37" s="151">
        <v>13.579317910000002</v>
      </c>
      <c r="U37" s="151"/>
      <c r="V37" s="151">
        <v>3.7770833623185274</v>
      </c>
      <c r="W37" s="151"/>
      <c r="X37" s="151"/>
      <c r="Y37" s="151"/>
      <c r="Z37" s="151">
        <v>14.768213653645017</v>
      </c>
      <c r="AA37" s="151"/>
      <c r="AB37" s="151"/>
      <c r="AC37" s="151" t="s">
        <v>199</v>
      </c>
      <c r="AD37" s="151">
        <v>8.5126660000000201E-2</v>
      </c>
      <c r="AE37" s="151" t="s">
        <v>199</v>
      </c>
      <c r="AF37" s="151">
        <f>L37-(N37+R37)</f>
        <v>27.199629176088845</v>
      </c>
      <c r="AG37" s="151" t="s">
        <v>199</v>
      </c>
      <c r="AH37" s="152">
        <f t="shared" si="3"/>
        <v>15.554917505315133</v>
      </c>
      <c r="AI37" s="153" t="s">
        <v>202</v>
      </c>
    </row>
    <row r="38" spans="1:35" ht="78.75">
      <c r="A38" s="148" t="s">
        <v>54</v>
      </c>
      <c r="B38" s="149" t="s">
        <v>55</v>
      </c>
      <c r="C38" s="150" t="s">
        <v>203</v>
      </c>
      <c r="D38" s="151"/>
      <c r="E38" s="151" t="s">
        <v>199</v>
      </c>
      <c r="F38" s="151"/>
      <c r="G38" s="151" t="s">
        <v>199</v>
      </c>
      <c r="H38" s="151">
        <v>3.0826694226528697</v>
      </c>
      <c r="I38" s="151">
        <f t="shared" si="12"/>
        <v>0</v>
      </c>
      <c r="J38" s="151">
        <f t="shared" si="12"/>
        <v>3.0826694226528697</v>
      </c>
      <c r="K38" s="151">
        <f t="shared" si="12"/>
        <v>0</v>
      </c>
      <c r="L38" s="151">
        <f t="shared" si="12"/>
        <v>0.89744723000000004</v>
      </c>
      <c r="M38" s="151"/>
      <c r="N38" s="151"/>
      <c r="O38" s="151"/>
      <c r="P38" s="151">
        <v>0.42106643999999999</v>
      </c>
      <c r="Q38" s="151"/>
      <c r="R38" s="151"/>
      <c r="S38" s="151"/>
      <c r="T38" s="151">
        <v>0.47638079</v>
      </c>
      <c r="U38" s="151"/>
      <c r="V38" s="151"/>
      <c r="W38" s="151"/>
      <c r="X38" s="151"/>
      <c r="Y38" s="151"/>
      <c r="Z38" s="151">
        <v>3.0826694226528697</v>
      </c>
      <c r="AA38" s="151"/>
      <c r="AB38" s="151"/>
      <c r="AC38" s="151" t="s">
        <v>199</v>
      </c>
      <c r="AD38" s="151">
        <v>2.1628205067146178</v>
      </c>
      <c r="AE38" s="151" t="s">
        <v>199</v>
      </c>
      <c r="AF38" s="151">
        <f>L38-(N38+R38)</f>
        <v>0.89744723000000004</v>
      </c>
      <c r="AG38" s="151" t="s">
        <v>199</v>
      </c>
      <c r="AH38" s="152" t="e">
        <f t="shared" si="3"/>
        <v>#DIV/0!</v>
      </c>
      <c r="AI38" s="153" t="s">
        <v>204</v>
      </c>
    </row>
    <row r="39" spans="1:35" ht="63">
      <c r="A39" s="128" t="s">
        <v>56</v>
      </c>
      <c r="B39" s="129" t="s">
        <v>57</v>
      </c>
      <c r="C39" s="154" t="s">
        <v>199</v>
      </c>
      <c r="D39" s="155">
        <f>SUM(D40:D47)</f>
        <v>9.6465610000000002</v>
      </c>
      <c r="E39" s="155" t="s">
        <v>199</v>
      </c>
      <c r="F39" s="155">
        <f t="shared" ref="F39:AF39" si="13">SUM(F40:F47)</f>
        <v>47.307231909999992</v>
      </c>
      <c r="G39" s="155" t="s">
        <v>199</v>
      </c>
      <c r="H39" s="155">
        <f t="shared" si="13"/>
        <v>20.836825921671604</v>
      </c>
      <c r="I39" s="155">
        <f t="shared" si="13"/>
        <v>0</v>
      </c>
      <c r="J39" s="155">
        <f t="shared" si="13"/>
        <v>20.836825921671597</v>
      </c>
      <c r="K39" s="155">
        <f t="shared" si="13"/>
        <v>0</v>
      </c>
      <c r="L39" s="155">
        <f t="shared" si="13"/>
        <v>1.8863356000000002</v>
      </c>
      <c r="M39" s="155">
        <f t="shared" si="13"/>
        <v>0</v>
      </c>
      <c r="N39" s="155">
        <f t="shared" si="13"/>
        <v>1.5807749858011584</v>
      </c>
      <c r="O39" s="155">
        <f t="shared" si="13"/>
        <v>0</v>
      </c>
      <c r="P39" s="155">
        <f t="shared" si="13"/>
        <v>0.67150876000000004</v>
      </c>
      <c r="Q39" s="155">
        <f t="shared" si="13"/>
        <v>0</v>
      </c>
      <c r="R39" s="155">
        <f t="shared" si="13"/>
        <v>1.5807749858011584</v>
      </c>
      <c r="S39" s="155">
        <f t="shared" si="13"/>
        <v>0</v>
      </c>
      <c r="T39" s="155">
        <f t="shared" si="13"/>
        <v>1.2148268400000002</v>
      </c>
      <c r="U39" s="155">
        <f t="shared" si="13"/>
        <v>0</v>
      </c>
      <c r="V39" s="155">
        <f t="shared" si="13"/>
        <v>17.675275950069281</v>
      </c>
      <c r="W39" s="155">
        <f t="shared" si="13"/>
        <v>0</v>
      </c>
      <c r="X39" s="155">
        <f t="shared" si="13"/>
        <v>0</v>
      </c>
      <c r="Y39" s="155">
        <f t="shared" si="13"/>
        <v>0</v>
      </c>
      <c r="Z39" s="155">
        <f t="shared" si="13"/>
        <v>0</v>
      </c>
      <c r="AA39" s="155">
        <f t="shared" si="13"/>
        <v>0</v>
      </c>
      <c r="AB39" s="155">
        <f t="shared" si="13"/>
        <v>0</v>
      </c>
      <c r="AC39" s="155" t="s">
        <v>199</v>
      </c>
      <c r="AD39" s="155">
        <f t="shared" si="13"/>
        <v>20.702823721671603</v>
      </c>
      <c r="AE39" s="155" t="s">
        <v>199</v>
      </c>
      <c r="AF39" s="155">
        <f t="shared" si="13"/>
        <v>-1.2752143716023168</v>
      </c>
      <c r="AG39" s="155" t="s">
        <v>199</v>
      </c>
      <c r="AH39" s="156">
        <f t="shared" si="3"/>
        <v>-0.403351009174788</v>
      </c>
      <c r="AI39" s="126" t="s">
        <v>199</v>
      </c>
    </row>
    <row r="40" spans="1:35" ht="110.25">
      <c r="A40" s="148" t="s">
        <v>56</v>
      </c>
      <c r="B40" s="157" t="s">
        <v>205</v>
      </c>
      <c r="C40" s="150" t="s">
        <v>206</v>
      </c>
      <c r="D40" s="151">
        <v>3.0070540000000001</v>
      </c>
      <c r="E40" s="151" t="s">
        <v>199</v>
      </c>
      <c r="F40" s="151">
        <v>17.549661159999999</v>
      </c>
      <c r="G40" s="151" t="s">
        <v>199</v>
      </c>
      <c r="H40" s="151">
        <v>0</v>
      </c>
      <c r="I40" s="151">
        <f t="shared" ref="I40:L46" si="14">M40+Q40+U40+Y40</f>
        <v>0</v>
      </c>
      <c r="J40" s="151">
        <f t="shared" si="14"/>
        <v>0</v>
      </c>
      <c r="K40" s="151">
        <f t="shared" si="14"/>
        <v>0</v>
      </c>
      <c r="L40" s="151">
        <f t="shared" si="14"/>
        <v>0</v>
      </c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 t="s">
        <v>199</v>
      </c>
      <c r="AD40" s="151">
        <f t="shared" ref="AD40:AD43" si="15">H40-L40</f>
        <v>0</v>
      </c>
      <c r="AE40" s="151" t="s">
        <v>199</v>
      </c>
      <c r="AF40" s="151">
        <f t="shared" ref="AF40:AF46" si="16">L40-(N40+R40)</f>
        <v>0</v>
      </c>
      <c r="AG40" s="151" t="s">
        <v>199</v>
      </c>
      <c r="AH40" s="152" t="e">
        <f t="shared" si="3"/>
        <v>#DIV/0!</v>
      </c>
      <c r="AI40" s="153" t="s">
        <v>199</v>
      </c>
    </row>
    <row r="41" spans="1:35" ht="141.75">
      <c r="A41" s="148" t="s">
        <v>56</v>
      </c>
      <c r="B41" s="157" t="s">
        <v>207</v>
      </c>
      <c r="C41" s="150" t="s">
        <v>208</v>
      </c>
      <c r="D41" s="151">
        <v>6.639507</v>
      </c>
      <c r="E41" s="151" t="s">
        <v>199</v>
      </c>
      <c r="F41" s="151">
        <v>16.75889226</v>
      </c>
      <c r="G41" s="151" t="s">
        <v>199</v>
      </c>
      <c r="H41" s="151">
        <v>20.836825921671604</v>
      </c>
      <c r="I41" s="151">
        <f t="shared" si="14"/>
        <v>0</v>
      </c>
      <c r="J41" s="151">
        <f t="shared" si="14"/>
        <v>20.836825921671597</v>
      </c>
      <c r="K41" s="151">
        <f t="shared" si="14"/>
        <v>0</v>
      </c>
      <c r="L41" s="151">
        <f t="shared" si="14"/>
        <v>0.13400219999999999</v>
      </c>
      <c r="M41" s="151"/>
      <c r="N41" s="151">
        <v>1.5807749858011584</v>
      </c>
      <c r="O41" s="151"/>
      <c r="P41" s="151"/>
      <c r="Q41" s="151"/>
      <c r="R41" s="151">
        <v>1.5807749858011584</v>
      </c>
      <c r="S41" s="151"/>
      <c r="T41" s="151">
        <v>0.13400219999999999</v>
      </c>
      <c r="U41" s="151"/>
      <c r="V41" s="151">
        <v>17.675275950069281</v>
      </c>
      <c r="W41" s="151"/>
      <c r="X41" s="151"/>
      <c r="Y41" s="151"/>
      <c r="Z41" s="151"/>
      <c r="AA41" s="151"/>
      <c r="AB41" s="151"/>
      <c r="AC41" s="151" t="s">
        <v>199</v>
      </c>
      <c r="AD41" s="151">
        <f t="shared" si="15"/>
        <v>20.702823721671603</v>
      </c>
      <c r="AE41" s="151" t="s">
        <v>199</v>
      </c>
      <c r="AF41" s="151">
        <f t="shared" si="16"/>
        <v>-3.0275477716023169</v>
      </c>
      <c r="AG41" s="151" t="s">
        <v>199</v>
      </c>
      <c r="AH41" s="152">
        <f t="shared" si="3"/>
        <v>-0.95761503022136774</v>
      </c>
      <c r="AI41" s="153" t="s">
        <v>209</v>
      </c>
    </row>
    <row r="42" spans="1:35" ht="63">
      <c r="A42" s="148" t="s">
        <v>56</v>
      </c>
      <c r="B42" s="157" t="s">
        <v>210</v>
      </c>
      <c r="C42" s="150"/>
      <c r="D42" s="151"/>
      <c r="E42" s="151" t="s">
        <v>199</v>
      </c>
      <c r="F42" s="151">
        <v>10.53029355</v>
      </c>
      <c r="G42" s="151" t="s">
        <v>199</v>
      </c>
      <c r="H42" s="151"/>
      <c r="I42" s="151">
        <f t="shared" si="14"/>
        <v>0</v>
      </c>
      <c r="J42" s="151">
        <f t="shared" si="14"/>
        <v>0</v>
      </c>
      <c r="K42" s="151">
        <f t="shared" si="14"/>
        <v>0</v>
      </c>
      <c r="L42" s="151">
        <f t="shared" si="14"/>
        <v>0</v>
      </c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 t="s">
        <v>199</v>
      </c>
      <c r="AD42" s="151">
        <f t="shared" si="15"/>
        <v>0</v>
      </c>
      <c r="AE42" s="151" t="s">
        <v>199</v>
      </c>
      <c r="AF42" s="151">
        <f t="shared" si="16"/>
        <v>0</v>
      </c>
      <c r="AG42" s="151" t="s">
        <v>199</v>
      </c>
      <c r="AH42" s="152" t="e">
        <f t="shared" si="3"/>
        <v>#DIV/0!</v>
      </c>
      <c r="AI42" s="153" t="s">
        <v>199</v>
      </c>
    </row>
    <row r="43" spans="1:35" ht="78.75">
      <c r="A43" s="148" t="s">
        <v>56</v>
      </c>
      <c r="B43" s="157" t="s">
        <v>211</v>
      </c>
      <c r="C43" s="150" t="s">
        <v>212</v>
      </c>
      <c r="D43" s="151"/>
      <c r="E43" s="151" t="s">
        <v>199</v>
      </c>
      <c r="F43" s="151">
        <v>2.0961841099999998</v>
      </c>
      <c r="G43" s="151" t="s">
        <v>199</v>
      </c>
      <c r="H43" s="151"/>
      <c r="I43" s="151">
        <f t="shared" si="14"/>
        <v>0</v>
      </c>
      <c r="J43" s="151">
        <f t="shared" si="14"/>
        <v>0</v>
      </c>
      <c r="K43" s="151">
        <f t="shared" si="14"/>
        <v>0</v>
      </c>
      <c r="L43" s="151">
        <f t="shared" si="14"/>
        <v>0</v>
      </c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 t="s">
        <v>199</v>
      </c>
      <c r="AD43" s="151">
        <f t="shared" si="15"/>
        <v>0</v>
      </c>
      <c r="AE43" s="151" t="s">
        <v>199</v>
      </c>
      <c r="AF43" s="151">
        <f t="shared" si="16"/>
        <v>0</v>
      </c>
      <c r="AG43" s="151" t="s">
        <v>199</v>
      </c>
      <c r="AH43" s="152" t="e">
        <f t="shared" si="3"/>
        <v>#DIV/0!</v>
      </c>
      <c r="AI43" s="153" t="s">
        <v>199</v>
      </c>
    </row>
    <row r="44" spans="1:35" ht="94.5">
      <c r="A44" s="148" t="s">
        <v>56</v>
      </c>
      <c r="B44" s="157" t="s">
        <v>213</v>
      </c>
      <c r="C44" s="150"/>
      <c r="D44" s="151"/>
      <c r="E44" s="151" t="s">
        <v>199</v>
      </c>
      <c r="F44" s="151"/>
      <c r="G44" s="151" t="s">
        <v>199</v>
      </c>
      <c r="H44" s="151"/>
      <c r="I44" s="151">
        <f t="shared" si="14"/>
        <v>0</v>
      </c>
      <c r="J44" s="151">
        <f t="shared" si="14"/>
        <v>0</v>
      </c>
      <c r="K44" s="151">
        <f t="shared" si="14"/>
        <v>0</v>
      </c>
      <c r="L44" s="151">
        <f t="shared" si="14"/>
        <v>1.0952136300000002</v>
      </c>
      <c r="M44" s="151"/>
      <c r="N44" s="151"/>
      <c r="O44" s="151"/>
      <c r="P44" s="151">
        <v>0.13874764000000001</v>
      </c>
      <c r="Q44" s="151"/>
      <c r="R44" s="151"/>
      <c r="S44" s="151"/>
      <c r="T44" s="151">
        <v>0.9564659900000001</v>
      </c>
      <c r="U44" s="151"/>
      <c r="V44" s="151"/>
      <c r="W44" s="151"/>
      <c r="X44" s="151"/>
      <c r="Y44" s="151"/>
      <c r="Z44" s="151"/>
      <c r="AA44" s="151"/>
      <c r="AB44" s="151"/>
      <c r="AC44" s="151" t="s">
        <v>199</v>
      </c>
      <c r="AD44" s="151"/>
      <c r="AE44" s="151" t="s">
        <v>199</v>
      </c>
      <c r="AF44" s="151">
        <f t="shared" si="16"/>
        <v>1.0952136300000002</v>
      </c>
      <c r="AG44" s="151" t="s">
        <v>199</v>
      </c>
      <c r="AH44" s="152" t="e">
        <f t="shared" si="3"/>
        <v>#DIV/0!</v>
      </c>
      <c r="AI44" s="153" t="s">
        <v>214</v>
      </c>
    </row>
    <row r="45" spans="1:35" ht="78.75">
      <c r="A45" s="148" t="s">
        <v>56</v>
      </c>
      <c r="B45" s="157" t="s">
        <v>215</v>
      </c>
      <c r="C45" s="150"/>
      <c r="D45" s="151"/>
      <c r="E45" s="151" t="s">
        <v>199</v>
      </c>
      <c r="F45" s="151">
        <v>0.37220082999999998</v>
      </c>
      <c r="G45" s="151" t="s">
        <v>199</v>
      </c>
      <c r="H45" s="151"/>
      <c r="I45" s="151">
        <f t="shared" si="14"/>
        <v>0</v>
      </c>
      <c r="J45" s="151">
        <f t="shared" si="14"/>
        <v>0</v>
      </c>
      <c r="K45" s="151">
        <f t="shared" si="14"/>
        <v>0</v>
      </c>
      <c r="L45" s="151">
        <f t="shared" si="14"/>
        <v>0.55800648999999991</v>
      </c>
      <c r="M45" s="151"/>
      <c r="N45" s="151"/>
      <c r="O45" s="151"/>
      <c r="P45" s="151">
        <v>0.53276111999999998</v>
      </c>
      <c r="Q45" s="151"/>
      <c r="R45" s="151"/>
      <c r="S45" s="151"/>
      <c r="T45" s="151">
        <v>2.5245369999999934E-2</v>
      </c>
      <c r="U45" s="151"/>
      <c r="V45" s="151"/>
      <c r="W45" s="151"/>
      <c r="X45" s="151"/>
      <c r="Y45" s="151"/>
      <c r="Z45" s="151"/>
      <c r="AA45" s="151"/>
      <c r="AB45" s="151"/>
      <c r="AC45" s="151" t="s">
        <v>199</v>
      </c>
      <c r="AD45" s="151"/>
      <c r="AE45" s="151" t="s">
        <v>199</v>
      </c>
      <c r="AF45" s="151">
        <f t="shared" si="16"/>
        <v>0.55800648999999991</v>
      </c>
      <c r="AG45" s="151" t="s">
        <v>199</v>
      </c>
      <c r="AH45" s="152" t="e">
        <f t="shared" si="3"/>
        <v>#DIV/0!</v>
      </c>
      <c r="AI45" s="153" t="s">
        <v>216</v>
      </c>
    </row>
    <row r="46" spans="1:35" ht="78.75">
      <c r="A46" s="148" t="s">
        <v>56</v>
      </c>
      <c r="B46" s="157" t="s">
        <v>217</v>
      </c>
      <c r="C46" s="150"/>
      <c r="D46" s="151"/>
      <c r="E46" s="151" t="s">
        <v>199</v>
      </c>
      <c r="F46" s="151"/>
      <c r="G46" s="151" t="s">
        <v>199</v>
      </c>
      <c r="H46" s="151"/>
      <c r="I46" s="151">
        <f t="shared" si="14"/>
        <v>0</v>
      </c>
      <c r="J46" s="151">
        <f t="shared" si="14"/>
        <v>0</v>
      </c>
      <c r="K46" s="151">
        <f t="shared" si="14"/>
        <v>0</v>
      </c>
      <c r="L46" s="151">
        <f t="shared" si="14"/>
        <v>9.9113279999999998E-2</v>
      </c>
      <c r="M46" s="151"/>
      <c r="N46" s="151"/>
      <c r="O46" s="151"/>
      <c r="P46" s="151"/>
      <c r="Q46" s="151"/>
      <c r="R46" s="151"/>
      <c r="S46" s="151"/>
      <c r="T46" s="151">
        <v>9.9113279999999998E-2</v>
      </c>
      <c r="U46" s="151"/>
      <c r="V46" s="151"/>
      <c r="W46" s="151"/>
      <c r="X46" s="151"/>
      <c r="Y46" s="151"/>
      <c r="Z46" s="151"/>
      <c r="AA46" s="151"/>
      <c r="AB46" s="151"/>
      <c r="AC46" s="151" t="s">
        <v>199</v>
      </c>
      <c r="AD46" s="151"/>
      <c r="AE46" s="151" t="s">
        <v>199</v>
      </c>
      <c r="AF46" s="151">
        <f t="shared" si="16"/>
        <v>9.9113279999999998E-2</v>
      </c>
      <c r="AG46" s="151" t="s">
        <v>199</v>
      </c>
      <c r="AH46" s="152" t="e">
        <f t="shared" si="3"/>
        <v>#DIV/0!</v>
      </c>
      <c r="AI46" s="153" t="s">
        <v>216</v>
      </c>
    </row>
    <row r="47" spans="1:35">
      <c r="A47" s="128"/>
      <c r="B47" s="129"/>
      <c r="C47" s="158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6"/>
      <c r="AI47" s="126"/>
    </row>
    <row r="48" spans="1:35" ht="47.25">
      <c r="A48" s="144" t="s">
        <v>60</v>
      </c>
      <c r="B48" s="145" t="s">
        <v>61</v>
      </c>
      <c r="C48" s="144" t="s">
        <v>199</v>
      </c>
      <c r="D48" s="146">
        <f t="shared" ref="D48:AF48" si="17">D49+D53</f>
        <v>0</v>
      </c>
      <c r="E48" s="146" t="s">
        <v>199</v>
      </c>
      <c r="F48" s="146">
        <f t="shared" si="17"/>
        <v>0</v>
      </c>
      <c r="G48" s="146" t="s">
        <v>199</v>
      </c>
      <c r="H48" s="146">
        <f t="shared" si="17"/>
        <v>0</v>
      </c>
      <c r="I48" s="146">
        <f t="shared" si="17"/>
        <v>0</v>
      </c>
      <c r="J48" s="146">
        <f t="shared" si="17"/>
        <v>0</v>
      </c>
      <c r="K48" s="146">
        <f t="shared" si="17"/>
        <v>0</v>
      </c>
      <c r="L48" s="146">
        <f t="shared" si="17"/>
        <v>0</v>
      </c>
      <c r="M48" s="146">
        <f t="shared" si="17"/>
        <v>0</v>
      </c>
      <c r="N48" s="146">
        <f t="shared" si="17"/>
        <v>0</v>
      </c>
      <c r="O48" s="146">
        <f t="shared" si="17"/>
        <v>0</v>
      </c>
      <c r="P48" s="146">
        <f t="shared" si="17"/>
        <v>0</v>
      </c>
      <c r="Q48" s="146">
        <f t="shared" si="17"/>
        <v>0</v>
      </c>
      <c r="R48" s="146">
        <f t="shared" si="17"/>
        <v>0</v>
      </c>
      <c r="S48" s="146">
        <f t="shared" si="17"/>
        <v>0</v>
      </c>
      <c r="T48" s="146">
        <f t="shared" si="17"/>
        <v>0</v>
      </c>
      <c r="U48" s="146">
        <f t="shared" si="17"/>
        <v>0</v>
      </c>
      <c r="V48" s="146">
        <f t="shared" si="17"/>
        <v>0</v>
      </c>
      <c r="W48" s="146">
        <f t="shared" si="17"/>
        <v>0</v>
      </c>
      <c r="X48" s="146">
        <f t="shared" si="17"/>
        <v>0</v>
      </c>
      <c r="Y48" s="146">
        <f t="shared" si="17"/>
        <v>0</v>
      </c>
      <c r="Z48" s="146">
        <f t="shared" si="17"/>
        <v>0</v>
      </c>
      <c r="AA48" s="146">
        <f t="shared" si="17"/>
        <v>0</v>
      </c>
      <c r="AB48" s="146">
        <f t="shared" si="17"/>
        <v>0</v>
      </c>
      <c r="AC48" s="146" t="s">
        <v>199</v>
      </c>
      <c r="AD48" s="146">
        <f t="shared" si="17"/>
        <v>0</v>
      </c>
      <c r="AE48" s="146" t="s">
        <v>199</v>
      </c>
      <c r="AF48" s="146">
        <f t="shared" si="17"/>
        <v>0</v>
      </c>
      <c r="AG48" s="146" t="s">
        <v>199</v>
      </c>
      <c r="AH48" s="147" t="e">
        <f t="shared" si="3"/>
        <v>#DIV/0!</v>
      </c>
      <c r="AI48" s="146" t="s">
        <v>199</v>
      </c>
    </row>
    <row r="49" spans="1:35" ht="78.75">
      <c r="A49" s="128" t="s">
        <v>62</v>
      </c>
      <c r="B49" s="129" t="s">
        <v>63</v>
      </c>
      <c r="C49" s="158" t="s">
        <v>199</v>
      </c>
      <c r="D49" s="155">
        <f t="shared" ref="D49:AF49" si="18">SUM(D50:D52)</f>
        <v>0</v>
      </c>
      <c r="E49" s="155" t="s">
        <v>199</v>
      </c>
      <c r="F49" s="155">
        <f t="shared" si="18"/>
        <v>0</v>
      </c>
      <c r="G49" s="155" t="s">
        <v>199</v>
      </c>
      <c r="H49" s="155">
        <f t="shared" si="18"/>
        <v>0</v>
      </c>
      <c r="I49" s="155">
        <f t="shared" si="18"/>
        <v>0</v>
      </c>
      <c r="J49" s="155">
        <f t="shared" si="18"/>
        <v>0</v>
      </c>
      <c r="K49" s="155">
        <f t="shared" si="18"/>
        <v>0</v>
      </c>
      <c r="L49" s="155">
        <f t="shared" si="18"/>
        <v>0</v>
      </c>
      <c r="M49" s="155">
        <f t="shared" si="18"/>
        <v>0</v>
      </c>
      <c r="N49" s="155">
        <f t="shared" si="18"/>
        <v>0</v>
      </c>
      <c r="O49" s="155">
        <f t="shared" si="18"/>
        <v>0</v>
      </c>
      <c r="P49" s="155">
        <f t="shared" si="18"/>
        <v>0</v>
      </c>
      <c r="Q49" s="155">
        <f t="shared" si="18"/>
        <v>0</v>
      </c>
      <c r="R49" s="155">
        <f t="shared" si="18"/>
        <v>0</v>
      </c>
      <c r="S49" s="155">
        <f t="shared" si="18"/>
        <v>0</v>
      </c>
      <c r="T49" s="155">
        <f t="shared" si="18"/>
        <v>0</v>
      </c>
      <c r="U49" s="155">
        <f t="shared" si="18"/>
        <v>0</v>
      </c>
      <c r="V49" s="155">
        <f t="shared" si="18"/>
        <v>0</v>
      </c>
      <c r="W49" s="155">
        <f t="shared" si="18"/>
        <v>0</v>
      </c>
      <c r="X49" s="155">
        <f t="shared" si="18"/>
        <v>0</v>
      </c>
      <c r="Y49" s="155">
        <f t="shared" si="18"/>
        <v>0</v>
      </c>
      <c r="Z49" s="155">
        <f t="shared" si="18"/>
        <v>0</v>
      </c>
      <c r="AA49" s="155">
        <f t="shared" si="18"/>
        <v>0</v>
      </c>
      <c r="AB49" s="155">
        <f t="shared" si="18"/>
        <v>0</v>
      </c>
      <c r="AC49" s="155" t="s">
        <v>199</v>
      </c>
      <c r="AD49" s="155">
        <f t="shared" si="18"/>
        <v>0</v>
      </c>
      <c r="AE49" s="155" t="s">
        <v>199</v>
      </c>
      <c r="AF49" s="155">
        <f t="shared" si="18"/>
        <v>0</v>
      </c>
      <c r="AG49" s="155" t="s">
        <v>199</v>
      </c>
      <c r="AH49" s="156" t="e">
        <f t="shared" si="3"/>
        <v>#DIV/0!</v>
      </c>
      <c r="AI49" s="126" t="s">
        <v>199</v>
      </c>
    </row>
    <row r="50" spans="1:35">
      <c r="A50" s="128"/>
      <c r="B50" s="159"/>
      <c r="C50" s="158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6"/>
      <c r="AI50" s="126"/>
    </row>
    <row r="51" spans="1:35">
      <c r="A51" s="128"/>
      <c r="B51" s="159"/>
      <c r="C51" s="158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6"/>
      <c r="AI51" s="126"/>
    </row>
    <row r="52" spans="1:35">
      <c r="A52" s="128"/>
      <c r="B52" s="129"/>
      <c r="C52" s="158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6"/>
      <c r="AI52" s="126"/>
    </row>
    <row r="53" spans="1:35" ht="47.25">
      <c r="A53" s="128" t="s">
        <v>64</v>
      </c>
      <c r="B53" s="129" t="s">
        <v>65</v>
      </c>
      <c r="C53" s="154" t="s">
        <v>199</v>
      </c>
      <c r="D53" s="155">
        <f t="shared" ref="D53:AF53" si="19">SUM(D54:D56)</f>
        <v>0</v>
      </c>
      <c r="E53" s="155" t="s">
        <v>199</v>
      </c>
      <c r="F53" s="155">
        <f t="shared" si="19"/>
        <v>0</v>
      </c>
      <c r="G53" s="155" t="s">
        <v>199</v>
      </c>
      <c r="H53" s="155">
        <f t="shared" si="19"/>
        <v>0</v>
      </c>
      <c r="I53" s="155">
        <f t="shared" si="19"/>
        <v>0</v>
      </c>
      <c r="J53" s="155">
        <f t="shared" si="19"/>
        <v>0</v>
      </c>
      <c r="K53" s="155">
        <f t="shared" si="19"/>
        <v>0</v>
      </c>
      <c r="L53" s="155">
        <f t="shared" si="19"/>
        <v>0</v>
      </c>
      <c r="M53" s="155">
        <f t="shared" si="19"/>
        <v>0</v>
      </c>
      <c r="N53" s="155">
        <f t="shared" si="19"/>
        <v>0</v>
      </c>
      <c r="O53" s="155">
        <f t="shared" si="19"/>
        <v>0</v>
      </c>
      <c r="P53" s="155">
        <f t="shared" si="19"/>
        <v>0</v>
      </c>
      <c r="Q53" s="155">
        <f t="shared" si="19"/>
        <v>0</v>
      </c>
      <c r="R53" s="155">
        <f t="shared" si="19"/>
        <v>0</v>
      </c>
      <c r="S53" s="155">
        <f t="shared" si="19"/>
        <v>0</v>
      </c>
      <c r="T53" s="155">
        <f t="shared" si="19"/>
        <v>0</v>
      </c>
      <c r="U53" s="155">
        <f t="shared" si="19"/>
        <v>0</v>
      </c>
      <c r="V53" s="155">
        <f t="shared" si="19"/>
        <v>0</v>
      </c>
      <c r="W53" s="155">
        <f t="shared" si="19"/>
        <v>0</v>
      </c>
      <c r="X53" s="155">
        <f t="shared" si="19"/>
        <v>0</v>
      </c>
      <c r="Y53" s="155">
        <f t="shared" si="19"/>
        <v>0</v>
      </c>
      <c r="Z53" s="155">
        <f t="shared" si="19"/>
        <v>0</v>
      </c>
      <c r="AA53" s="155">
        <f t="shared" si="19"/>
        <v>0</v>
      </c>
      <c r="AB53" s="155">
        <f t="shared" si="19"/>
        <v>0</v>
      </c>
      <c r="AC53" s="155" t="s">
        <v>199</v>
      </c>
      <c r="AD53" s="155">
        <f t="shared" si="19"/>
        <v>0</v>
      </c>
      <c r="AE53" s="155" t="s">
        <v>199</v>
      </c>
      <c r="AF53" s="155">
        <f t="shared" si="19"/>
        <v>0</v>
      </c>
      <c r="AG53" s="155" t="s">
        <v>199</v>
      </c>
      <c r="AH53" s="156" t="e">
        <f t="shared" si="3"/>
        <v>#DIV/0!</v>
      </c>
      <c r="AI53" s="126" t="s">
        <v>199</v>
      </c>
    </row>
    <row r="54" spans="1:35">
      <c r="A54" s="128"/>
      <c r="B54" s="159"/>
      <c r="C54" s="158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6"/>
      <c r="AI54" s="126"/>
    </row>
    <row r="55" spans="1:35">
      <c r="A55" s="128"/>
      <c r="B55" s="160"/>
      <c r="C55" s="158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2"/>
      <c r="AI55" s="126"/>
    </row>
    <row r="56" spans="1:35">
      <c r="A56" s="128"/>
      <c r="B56" s="129"/>
      <c r="C56" s="158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6"/>
      <c r="AI56" s="126"/>
    </row>
    <row r="57" spans="1:35" ht="63">
      <c r="A57" s="163" t="s">
        <v>66</v>
      </c>
      <c r="B57" s="145" t="s">
        <v>67</v>
      </c>
      <c r="C57" s="163" t="s">
        <v>199</v>
      </c>
      <c r="D57" s="146">
        <f t="shared" ref="D57:AF57" si="20">D59+D63+D67</f>
        <v>0</v>
      </c>
      <c r="E57" s="146" t="s">
        <v>199</v>
      </c>
      <c r="F57" s="146">
        <f t="shared" si="20"/>
        <v>0</v>
      </c>
      <c r="G57" s="146" t="s">
        <v>199</v>
      </c>
      <c r="H57" s="146">
        <f t="shared" si="20"/>
        <v>0</v>
      </c>
      <c r="I57" s="146">
        <f t="shared" si="20"/>
        <v>0</v>
      </c>
      <c r="J57" s="146">
        <f t="shared" si="20"/>
        <v>0</v>
      </c>
      <c r="K57" s="146">
        <f t="shared" si="20"/>
        <v>0</v>
      </c>
      <c r="L57" s="146">
        <f t="shared" si="20"/>
        <v>0</v>
      </c>
      <c r="M57" s="146">
        <f t="shared" si="20"/>
        <v>0</v>
      </c>
      <c r="N57" s="146">
        <f t="shared" si="20"/>
        <v>0</v>
      </c>
      <c r="O57" s="146">
        <f t="shared" si="20"/>
        <v>0</v>
      </c>
      <c r="P57" s="146">
        <f t="shared" si="20"/>
        <v>0</v>
      </c>
      <c r="Q57" s="146">
        <f t="shared" si="20"/>
        <v>0</v>
      </c>
      <c r="R57" s="146">
        <f t="shared" si="20"/>
        <v>0</v>
      </c>
      <c r="S57" s="146">
        <f t="shared" si="20"/>
        <v>0</v>
      </c>
      <c r="T57" s="146">
        <f t="shared" si="20"/>
        <v>0</v>
      </c>
      <c r="U57" s="146">
        <f t="shared" si="20"/>
        <v>0</v>
      </c>
      <c r="V57" s="146">
        <f t="shared" si="20"/>
        <v>0</v>
      </c>
      <c r="W57" s="146">
        <f t="shared" si="20"/>
        <v>0</v>
      </c>
      <c r="X57" s="146">
        <f t="shared" si="20"/>
        <v>0</v>
      </c>
      <c r="Y57" s="146">
        <f t="shared" si="20"/>
        <v>0</v>
      </c>
      <c r="Z57" s="146">
        <f t="shared" si="20"/>
        <v>0</v>
      </c>
      <c r="AA57" s="146">
        <f t="shared" si="20"/>
        <v>0</v>
      </c>
      <c r="AB57" s="146">
        <f t="shared" si="20"/>
        <v>0</v>
      </c>
      <c r="AC57" s="146" t="s">
        <v>199</v>
      </c>
      <c r="AD57" s="146">
        <f t="shared" si="20"/>
        <v>0</v>
      </c>
      <c r="AE57" s="146" t="s">
        <v>199</v>
      </c>
      <c r="AF57" s="146">
        <f t="shared" si="20"/>
        <v>0</v>
      </c>
      <c r="AG57" s="146" t="s">
        <v>199</v>
      </c>
      <c r="AH57" s="147" t="e">
        <f t="shared" si="3"/>
        <v>#DIV/0!</v>
      </c>
      <c r="AI57" s="146" t="s">
        <v>199</v>
      </c>
    </row>
    <row r="58" spans="1:35" ht="47.25">
      <c r="A58" s="128" t="s">
        <v>68</v>
      </c>
      <c r="B58" s="129" t="s">
        <v>69</v>
      </c>
      <c r="C58" s="154" t="s">
        <v>199</v>
      </c>
      <c r="D58" s="155"/>
      <c r="E58" s="155" t="s">
        <v>199</v>
      </c>
      <c r="F58" s="155"/>
      <c r="G58" s="155" t="s">
        <v>199</v>
      </c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 t="s">
        <v>199</v>
      </c>
      <c r="AD58" s="155"/>
      <c r="AE58" s="155" t="s">
        <v>199</v>
      </c>
      <c r="AF58" s="155"/>
      <c r="AG58" s="155" t="s">
        <v>199</v>
      </c>
      <c r="AH58" s="156" t="e">
        <f t="shared" si="3"/>
        <v>#DIV/0!</v>
      </c>
      <c r="AI58" s="155" t="s">
        <v>199</v>
      </c>
    </row>
    <row r="59" spans="1:35" ht="141.75">
      <c r="A59" s="128" t="s">
        <v>68</v>
      </c>
      <c r="B59" s="129" t="s">
        <v>70</v>
      </c>
      <c r="C59" s="154" t="s">
        <v>199</v>
      </c>
      <c r="D59" s="155"/>
      <c r="E59" s="155" t="s">
        <v>199</v>
      </c>
      <c r="F59" s="155"/>
      <c r="G59" s="155" t="s">
        <v>199</v>
      </c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 t="s">
        <v>199</v>
      </c>
      <c r="AD59" s="155"/>
      <c r="AE59" s="155" t="s">
        <v>199</v>
      </c>
      <c r="AF59" s="155"/>
      <c r="AG59" s="155" t="s">
        <v>199</v>
      </c>
      <c r="AH59" s="156" t="e">
        <f t="shared" si="3"/>
        <v>#DIV/0!</v>
      </c>
      <c r="AI59" s="155" t="s">
        <v>199</v>
      </c>
    </row>
    <row r="60" spans="1:35">
      <c r="A60" s="128"/>
      <c r="B60" s="159"/>
      <c r="C60" s="158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6"/>
      <c r="AI60" s="126"/>
    </row>
    <row r="61" spans="1:35">
      <c r="A61" s="128"/>
      <c r="B61" s="159"/>
      <c r="C61" s="158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  <c r="AH61" s="156"/>
      <c r="AI61" s="126"/>
    </row>
    <row r="62" spans="1:35">
      <c r="A62" s="128"/>
      <c r="B62" s="129"/>
      <c r="C62" s="158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6"/>
      <c r="AI62" s="126"/>
    </row>
    <row r="63" spans="1:35" ht="110.25">
      <c r="A63" s="128" t="s">
        <v>68</v>
      </c>
      <c r="B63" s="129" t="s">
        <v>71</v>
      </c>
      <c r="C63" s="154" t="s">
        <v>199</v>
      </c>
      <c r="D63" s="155"/>
      <c r="E63" s="155" t="s">
        <v>199</v>
      </c>
      <c r="F63" s="155"/>
      <c r="G63" s="155" t="s">
        <v>199</v>
      </c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 t="s">
        <v>199</v>
      </c>
      <c r="AD63" s="155"/>
      <c r="AE63" s="155" t="s">
        <v>199</v>
      </c>
      <c r="AF63" s="155"/>
      <c r="AG63" s="155" t="s">
        <v>199</v>
      </c>
      <c r="AH63" s="156" t="e">
        <f t="shared" si="3"/>
        <v>#DIV/0!</v>
      </c>
      <c r="AI63" s="126" t="s">
        <v>199</v>
      </c>
    </row>
    <row r="64" spans="1:35">
      <c r="A64" s="128"/>
      <c r="B64" s="159"/>
      <c r="C64" s="158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6"/>
      <c r="AI64" s="126"/>
    </row>
    <row r="65" spans="1:35">
      <c r="A65" s="128"/>
      <c r="B65" s="159"/>
      <c r="C65" s="158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6"/>
      <c r="AI65" s="126"/>
    </row>
    <row r="66" spans="1:35">
      <c r="A66" s="128"/>
      <c r="B66" s="129"/>
      <c r="C66" s="158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6"/>
      <c r="AI66" s="126"/>
    </row>
    <row r="67" spans="1:35" ht="126">
      <c r="A67" s="128" t="s">
        <v>68</v>
      </c>
      <c r="B67" s="129" t="s">
        <v>72</v>
      </c>
      <c r="C67" s="154" t="s">
        <v>199</v>
      </c>
      <c r="D67" s="155"/>
      <c r="E67" s="155" t="s">
        <v>199</v>
      </c>
      <c r="F67" s="155"/>
      <c r="G67" s="155" t="s">
        <v>199</v>
      </c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 t="s">
        <v>199</v>
      </c>
      <c r="AD67" s="155"/>
      <c r="AE67" s="155" t="s">
        <v>199</v>
      </c>
      <c r="AF67" s="155"/>
      <c r="AG67" s="155" t="s">
        <v>199</v>
      </c>
      <c r="AH67" s="156" t="e">
        <f t="shared" si="3"/>
        <v>#DIV/0!</v>
      </c>
      <c r="AI67" s="126" t="s">
        <v>199</v>
      </c>
    </row>
    <row r="68" spans="1:35">
      <c r="A68" s="128"/>
      <c r="B68" s="159"/>
      <c r="C68" s="158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6"/>
      <c r="AI68" s="126"/>
    </row>
    <row r="69" spans="1:35">
      <c r="A69" s="128"/>
      <c r="B69" s="159"/>
      <c r="C69" s="158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6"/>
      <c r="AI69" s="126"/>
    </row>
    <row r="70" spans="1:35">
      <c r="A70" s="128"/>
      <c r="B70" s="164"/>
      <c r="C70" s="158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61"/>
      <c r="AE70" s="161"/>
      <c r="AF70" s="161"/>
      <c r="AG70" s="161"/>
      <c r="AH70" s="162"/>
      <c r="AI70" s="126"/>
    </row>
    <row r="71" spans="1:35" ht="47.25">
      <c r="A71" s="128" t="s">
        <v>73</v>
      </c>
      <c r="B71" s="129" t="s">
        <v>69</v>
      </c>
      <c r="C71" s="154" t="s">
        <v>199</v>
      </c>
      <c r="D71" s="155"/>
      <c r="E71" s="155" t="s">
        <v>199</v>
      </c>
      <c r="F71" s="155"/>
      <c r="G71" s="155" t="s">
        <v>199</v>
      </c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 t="s">
        <v>199</v>
      </c>
      <c r="AD71" s="155"/>
      <c r="AE71" s="155" t="s">
        <v>199</v>
      </c>
      <c r="AF71" s="155"/>
      <c r="AG71" s="155" t="s">
        <v>199</v>
      </c>
      <c r="AH71" s="156" t="e">
        <f t="shared" si="3"/>
        <v>#DIV/0!</v>
      </c>
      <c r="AI71" s="126" t="s">
        <v>199</v>
      </c>
    </row>
    <row r="72" spans="1:35" ht="141.75">
      <c r="A72" s="128" t="s">
        <v>73</v>
      </c>
      <c r="B72" s="129" t="s">
        <v>70</v>
      </c>
      <c r="C72" s="154" t="s">
        <v>199</v>
      </c>
      <c r="D72" s="155"/>
      <c r="E72" s="155" t="s">
        <v>199</v>
      </c>
      <c r="F72" s="155"/>
      <c r="G72" s="155" t="s">
        <v>199</v>
      </c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 t="s">
        <v>199</v>
      </c>
      <c r="AD72" s="155"/>
      <c r="AE72" s="155" t="s">
        <v>199</v>
      </c>
      <c r="AF72" s="155"/>
      <c r="AG72" s="155" t="s">
        <v>199</v>
      </c>
      <c r="AH72" s="156" t="e">
        <f t="shared" si="3"/>
        <v>#DIV/0!</v>
      </c>
      <c r="AI72" s="126" t="s">
        <v>199</v>
      </c>
    </row>
    <row r="73" spans="1:35">
      <c r="A73" s="128"/>
      <c r="B73" s="159"/>
      <c r="C73" s="158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6"/>
      <c r="AI73" s="126"/>
    </row>
    <row r="74" spans="1:35">
      <c r="A74" s="128"/>
      <c r="B74" s="159"/>
      <c r="C74" s="158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6"/>
      <c r="AI74" s="126"/>
    </row>
    <row r="75" spans="1:35">
      <c r="A75" s="128"/>
      <c r="B75" s="129"/>
      <c r="C75" s="158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6"/>
      <c r="AI75" s="126"/>
    </row>
    <row r="76" spans="1:35" ht="110.25">
      <c r="A76" s="128" t="s">
        <v>73</v>
      </c>
      <c r="B76" s="129" t="s">
        <v>71</v>
      </c>
      <c r="C76" s="154" t="s">
        <v>199</v>
      </c>
      <c r="D76" s="155"/>
      <c r="E76" s="155" t="s">
        <v>199</v>
      </c>
      <c r="F76" s="155"/>
      <c r="G76" s="155" t="s">
        <v>199</v>
      </c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 t="s">
        <v>199</v>
      </c>
      <c r="AD76" s="155"/>
      <c r="AE76" s="155" t="s">
        <v>199</v>
      </c>
      <c r="AF76" s="155"/>
      <c r="AG76" s="155" t="s">
        <v>199</v>
      </c>
      <c r="AH76" s="156" t="e">
        <f t="shared" si="3"/>
        <v>#DIV/0!</v>
      </c>
      <c r="AI76" s="126" t="s">
        <v>199</v>
      </c>
    </row>
    <row r="77" spans="1:35">
      <c r="A77" s="128"/>
      <c r="B77" s="159"/>
      <c r="C77" s="158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  <c r="AH77" s="156"/>
      <c r="AI77" s="126"/>
    </row>
    <row r="78" spans="1:35">
      <c r="A78" s="128"/>
      <c r="B78" s="159"/>
      <c r="C78" s="158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  <c r="AH78" s="156"/>
      <c r="AI78" s="126"/>
    </row>
    <row r="79" spans="1:35">
      <c r="A79" s="128"/>
      <c r="B79" s="129"/>
      <c r="C79" s="158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  <c r="AH79" s="156"/>
      <c r="AI79" s="126"/>
    </row>
    <row r="80" spans="1:35" ht="126">
      <c r="A80" s="128" t="s">
        <v>73</v>
      </c>
      <c r="B80" s="129" t="s">
        <v>74</v>
      </c>
      <c r="C80" s="154" t="s">
        <v>199</v>
      </c>
      <c r="D80" s="155"/>
      <c r="E80" s="155" t="s">
        <v>199</v>
      </c>
      <c r="F80" s="155"/>
      <c r="G80" s="155" t="s">
        <v>199</v>
      </c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55"/>
      <c r="Z80" s="155"/>
      <c r="AA80" s="155"/>
      <c r="AB80" s="155"/>
      <c r="AC80" s="155" t="s">
        <v>199</v>
      </c>
      <c r="AD80" s="155"/>
      <c r="AE80" s="155" t="s">
        <v>199</v>
      </c>
      <c r="AF80" s="155"/>
      <c r="AG80" s="155" t="s">
        <v>199</v>
      </c>
      <c r="AH80" s="156" t="e">
        <f t="shared" si="3"/>
        <v>#DIV/0!</v>
      </c>
      <c r="AI80" s="126" t="s">
        <v>199</v>
      </c>
    </row>
    <row r="81" spans="1:35">
      <c r="A81" s="128"/>
      <c r="B81" s="159"/>
      <c r="C81" s="158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  <c r="AH81" s="156"/>
      <c r="AI81" s="126"/>
    </row>
    <row r="82" spans="1:35">
      <c r="A82" s="128"/>
      <c r="B82" s="159"/>
      <c r="C82" s="158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6"/>
      <c r="AI82" s="126"/>
    </row>
    <row r="83" spans="1:35">
      <c r="A83" s="128"/>
      <c r="B83" s="129"/>
      <c r="C83" s="158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  <c r="AH83" s="156"/>
      <c r="AI83" s="126"/>
    </row>
    <row r="84" spans="1:35" ht="94.5">
      <c r="A84" s="163" t="s">
        <v>75</v>
      </c>
      <c r="B84" s="145" t="s">
        <v>76</v>
      </c>
      <c r="C84" s="163" t="s">
        <v>199</v>
      </c>
      <c r="D84" s="146"/>
      <c r="E84" s="146" t="s">
        <v>199</v>
      </c>
      <c r="F84" s="146"/>
      <c r="G84" s="146" t="s">
        <v>199</v>
      </c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 t="s">
        <v>199</v>
      </c>
      <c r="AD84" s="146"/>
      <c r="AE84" s="146" t="s">
        <v>199</v>
      </c>
      <c r="AF84" s="146"/>
      <c r="AG84" s="146" t="s">
        <v>199</v>
      </c>
      <c r="AH84" s="147" t="e">
        <f t="shared" si="3"/>
        <v>#DIV/0!</v>
      </c>
      <c r="AI84" s="146" t="s">
        <v>199</v>
      </c>
    </row>
    <row r="85" spans="1:35" ht="78.75">
      <c r="A85" s="128" t="s">
        <v>77</v>
      </c>
      <c r="B85" s="164" t="s">
        <v>78</v>
      </c>
      <c r="C85" s="154" t="s">
        <v>199</v>
      </c>
      <c r="D85" s="155"/>
      <c r="E85" s="155" t="s">
        <v>199</v>
      </c>
      <c r="F85" s="155"/>
      <c r="G85" s="155" t="s">
        <v>199</v>
      </c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  <c r="AC85" s="155" t="s">
        <v>199</v>
      </c>
      <c r="AD85" s="155"/>
      <c r="AE85" s="155" t="s">
        <v>199</v>
      </c>
      <c r="AF85" s="155"/>
      <c r="AG85" s="155" t="s">
        <v>199</v>
      </c>
      <c r="AH85" s="156" t="e">
        <f t="shared" si="3"/>
        <v>#DIV/0!</v>
      </c>
      <c r="AI85" s="126" t="s">
        <v>199</v>
      </c>
    </row>
    <row r="86" spans="1:35">
      <c r="A86" s="128"/>
      <c r="B86" s="159"/>
      <c r="C86" s="158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  <c r="AH86" s="156"/>
      <c r="AI86" s="126"/>
    </row>
    <row r="87" spans="1:35">
      <c r="A87" s="128"/>
      <c r="B87" s="159"/>
      <c r="C87" s="158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  <c r="AH87" s="156"/>
      <c r="AI87" s="126"/>
    </row>
    <row r="88" spans="1:35">
      <c r="A88" s="128"/>
      <c r="B88" s="129"/>
      <c r="C88" s="158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  <c r="AH88" s="156"/>
      <c r="AI88" s="126"/>
    </row>
    <row r="89" spans="1:35" ht="94.5">
      <c r="A89" s="128" t="s">
        <v>79</v>
      </c>
      <c r="B89" s="129" t="s">
        <v>80</v>
      </c>
      <c r="C89" s="154" t="s">
        <v>199</v>
      </c>
      <c r="D89" s="155"/>
      <c r="E89" s="155" t="s">
        <v>199</v>
      </c>
      <c r="F89" s="155"/>
      <c r="G89" s="155" t="s">
        <v>199</v>
      </c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55"/>
      <c r="Z89" s="155"/>
      <c r="AA89" s="155"/>
      <c r="AB89" s="155"/>
      <c r="AC89" s="155" t="s">
        <v>199</v>
      </c>
      <c r="AD89" s="155"/>
      <c r="AE89" s="155" t="s">
        <v>199</v>
      </c>
      <c r="AF89" s="155"/>
      <c r="AG89" s="155" t="s">
        <v>199</v>
      </c>
      <c r="AH89" s="156" t="e">
        <f t="shared" si="3"/>
        <v>#DIV/0!</v>
      </c>
      <c r="AI89" s="126" t="s">
        <v>199</v>
      </c>
    </row>
    <row r="90" spans="1:35">
      <c r="A90" s="128"/>
      <c r="B90" s="159"/>
      <c r="C90" s="158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  <c r="AH90" s="156"/>
      <c r="AI90" s="126"/>
    </row>
    <row r="91" spans="1:35">
      <c r="A91" s="128"/>
      <c r="B91" s="159"/>
      <c r="C91" s="158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  <c r="AH91" s="156"/>
      <c r="AI91" s="126"/>
    </row>
    <row r="92" spans="1:35">
      <c r="A92" s="128"/>
      <c r="B92" s="129"/>
      <c r="C92" s="158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  <c r="AH92" s="156"/>
      <c r="AI92" s="126"/>
    </row>
    <row r="93" spans="1:35" ht="47.25">
      <c r="A93" s="165" t="s">
        <v>81</v>
      </c>
      <c r="B93" s="141" t="s">
        <v>82</v>
      </c>
      <c r="C93" s="165" t="s">
        <v>199</v>
      </c>
      <c r="D93" s="142">
        <f>D94+D103+D111+D142</f>
        <v>11.795636440677967</v>
      </c>
      <c r="E93" s="142" t="s">
        <v>199</v>
      </c>
      <c r="F93" s="142">
        <f t="shared" ref="F93:AF93" si="21">F94+F103+F111+F142</f>
        <v>23.587918770000002</v>
      </c>
      <c r="G93" s="142" t="s">
        <v>199</v>
      </c>
      <c r="H93" s="142">
        <f t="shared" si="21"/>
        <v>64.702965225149043</v>
      </c>
      <c r="I93" s="142">
        <f t="shared" si="21"/>
        <v>0</v>
      </c>
      <c r="J93" s="142">
        <f t="shared" si="21"/>
        <v>64.702965227521958</v>
      </c>
      <c r="K93" s="142">
        <f t="shared" si="21"/>
        <v>0</v>
      </c>
      <c r="L93" s="142">
        <f t="shared" si="21"/>
        <v>13.137699130000001</v>
      </c>
      <c r="M93" s="142">
        <f t="shared" si="21"/>
        <v>0</v>
      </c>
      <c r="N93" s="142">
        <f t="shared" si="21"/>
        <v>2.5155400016692071</v>
      </c>
      <c r="O93" s="142">
        <f t="shared" si="21"/>
        <v>0</v>
      </c>
      <c r="P93" s="142">
        <f t="shared" si="21"/>
        <v>0.44894140000000005</v>
      </c>
      <c r="Q93" s="142">
        <f t="shared" si="21"/>
        <v>0</v>
      </c>
      <c r="R93" s="142">
        <f t="shared" si="21"/>
        <v>12.623683421669206</v>
      </c>
      <c r="S93" s="142">
        <f t="shared" si="21"/>
        <v>0</v>
      </c>
      <c r="T93" s="142">
        <f t="shared" si="21"/>
        <v>12.688757730000003</v>
      </c>
      <c r="U93" s="142">
        <f t="shared" si="21"/>
        <v>0</v>
      </c>
      <c r="V93" s="142">
        <f t="shared" si="21"/>
        <v>4.6253013500239408</v>
      </c>
      <c r="W93" s="142">
        <f t="shared" si="21"/>
        <v>0</v>
      </c>
      <c r="X93" s="142">
        <f t="shared" si="21"/>
        <v>0</v>
      </c>
      <c r="Y93" s="142">
        <f t="shared" si="21"/>
        <v>0</v>
      </c>
      <c r="Z93" s="142">
        <f t="shared" si="21"/>
        <v>44.938440454159604</v>
      </c>
      <c r="AA93" s="142">
        <f t="shared" si="21"/>
        <v>0</v>
      </c>
      <c r="AB93" s="142">
        <f t="shared" si="21"/>
        <v>0</v>
      </c>
      <c r="AC93" s="142" t="s">
        <v>199</v>
      </c>
      <c r="AD93" s="142">
        <f t="shared" si="21"/>
        <v>51.705175185149038</v>
      </c>
      <c r="AE93" s="142" t="s">
        <v>199</v>
      </c>
      <c r="AF93" s="142">
        <f t="shared" si="21"/>
        <v>-2.0015242933384103</v>
      </c>
      <c r="AG93" s="142" t="s">
        <v>199</v>
      </c>
      <c r="AH93" s="143">
        <f t="shared" ref="AH93:AH155" si="22">AF93/(N93+R93)</f>
        <v>-0.13220785752146896</v>
      </c>
      <c r="AI93" s="142" t="s">
        <v>199</v>
      </c>
    </row>
    <row r="94" spans="1:35" ht="78.75">
      <c r="A94" s="163" t="s">
        <v>83</v>
      </c>
      <c r="B94" s="145" t="s">
        <v>84</v>
      </c>
      <c r="C94" s="163" t="s">
        <v>199</v>
      </c>
      <c r="D94" s="146">
        <f>D95+D99</f>
        <v>0</v>
      </c>
      <c r="E94" s="146" t="s">
        <v>199</v>
      </c>
      <c r="F94" s="146">
        <f t="shared" ref="F94:AF94" si="23">F95+F99</f>
        <v>2.97413354</v>
      </c>
      <c r="G94" s="146" t="s">
        <v>199</v>
      </c>
      <c r="H94" s="146">
        <f t="shared" si="23"/>
        <v>17.52160941195795</v>
      </c>
      <c r="I94" s="146">
        <f t="shared" si="23"/>
        <v>0</v>
      </c>
      <c r="J94" s="146">
        <f t="shared" si="23"/>
        <v>17.52160941195795</v>
      </c>
      <c r="K94" s="146">
        <f t="shared" si="23"/>
        <v>0</v>
      </c>
      <c r="L94" s="146">
        <f t="shared" si="23"/>
        <v>12.159799130000001</v>
      </c>
      <c r="M94" s="146">
        <f t="shared" si="23"/>
        <v>0</v>
      </c>
      <c r="N94" s="146">
        <f t="shared" si="23"/>
        <v>0.13600000000000001</v>
      </c>
      <c r="O94" s="146">
        <f t="shared" si="23"/>
        <v>0</v>
      </c>
      <c r="P94" s="146">
        <f t="shared" si="23"/>
        <v>8.2968360000000005E-2</v>
      </c>
      <c r="Q94" s="146">
        <f t="shared" si="23"/>
        <v>0</v>
      </c>
      <c r="R94" s="146">
        <f t="shared" si="23"/>
        <v>10.244143419999999</v>
      </c>
      <c r="S94" s="146">
        <f t="shared" si="23"/>
        <v>0</v>
      </c>
      <c r="T94" s="146">
        <f t="shared" si="23"/>
        <v>12.076830770000003</v>
      </c>
      <c r="U94" s="146">
        <f t="shared" si="23"/>
        <v>0</v>
      </c>
      <c r="V94" s="146">
        <f t="shared" si="23"/>
        <v>2.3386709151747715</v>
      </c>
      <c r="W94" s="146">
        <f t="shared" si="23"/>
        <v>0</v>
      </c>
      <c r="X94" s="146">
        <f t="shared" si="23"/>
        <v>0</v>
      </c>
      <c r="Y94" s="146">
        <f t="shared" si="23"/>
        <v>0</v>
      </c>
      <c r="Z94" s="146">
        <f t="shared" si="23"/>
        <v>4.8027950767831813</v>
      </c>
      <c r="AA94" s="146">
        <f t="shared" si="23"/>
        <v>0</v>
      </c>
      <c r="AB94" s="146">
        <f t="shared" si="23"/>
        <v>0</v>
      </c>
      <c r="AC94" s="146" t="s">
        <v>199</v>
      </c>
      <c r="AD94" s="146">
        <f t="shared" si="23"/>
        <v>5.5017193719579485</v>
      </c>
      <c r="AE94" s="146" t="s">
        <v>199</v>
      </c>
      <c r="AF94" s="146">
        <f t="shared" si="23"/>
        <v>1.7796557100000039</v>
      </c>
      <c r="AG94" s="146" t="s">
        <v>199</v>
      </c>
      <c r="AH94" s="147">
        <f t="shared" si="22"/>
        <v>0.17144808486663513</v>
      </c>
      <c r="AI94" s="146" t="s">
        <v>199</v>
      </c>
    </row>
    <row r="95" spans="1:35" ht="31.5">
      <c r="A95" s="128" t="s">
        <v>85</v>
      </c>
      <c r="B95" s="129" t="s">
        <v>86</v>
      </c>
      <c r="C95" s="158" t="s">
        <v>199</v>
      </c>
      <c r="D95" s="155">
        <f>SUM(D96:D98)</f>
        <v>0</v>
      </c>
      <c r="E95" s="155" t="s">
        <v>199</v>
      </c>
      <c r="F95" s="155">
        <f t="shared" ref="F95:AF95" si="24">SUM(F96:F98)</f>
        <v>2.97413354</v>
      </c>
      <c r="G95" s="155" t="s">
        <v>199</v>
      </c>
      <c r="H95" s="155">
        <f t="shared" si="24"/>
        <v>17.52160941195795</v>
      </c>
      <c r="I95" s="155">
        <f t="shared" si="24"/>
        <v>0</v>
      </c>
      <c r="J95" s="155">
        <f t="shared" si="24"/>
        <v>17.52160941195795</v>
      </c>
      <c r="K95" s="155">
        <f t="shared" si="24"/>
        <v>0</v>
      </c>
      <c r="L95" s="155">
        <f t="shared" si="24"/>
        <v>12.159799130000001</v>
      </c>
      <c r="M95" s="155">
        <f t="shared" si="24"/>
        <v>0</v>
      </c>
      <c r="N95" s="155">
        <f t="shared" si="24"/>
        <v>0.13600000000000001</v>
      </c>
      <c r="O95" s="155">
        <f t="shared" si="24"/>
        <v>0</v>
      </c>
      <c r="P95" s="155">
        <f t="shared" si="24"/>
        <v>8.2968360000000005E-2</v>
      </c>
      <c r="Q95" s="155">
        <f t="shared" si="24"/>
        <v>0</v>
      </c>
      <c r="R95" s="155">
        <f t="shared" si="24"/>
        <v>10.244143419999999</v>
      </c>
      <c r="S95" s="155">
        <f t="shared" si="24"/>
        <v>0</v>
      </c>
      <c r="T95" s="155">
        <f t="shared" si="24"/>
        <v>12.076830770000003</v>
      </c>
      <c r="U95" s="155">
        <f t="shared" si="24"/>
        <v>0</v>
      </c>
      <c r="V95" s="155">
        <f t="shared" si="24"/>
        <v>2.3386709151747715</v>
      </c>
      <c r="W95" s="155">
        <f t="shared" si="24"/>
        <v>0</v>
      </c>
      <c r="X95" s="155">
        <f t="shared" si="24"/>
        <v>0</v>
      </c>
      <c r="Y95" s="155">
        <f t="shared" si="24"/>
        <v>0</v>
      </c>
      <c r="Z95" s="155">
        <f t="shared" si="24"/>
        <v>4.8027950767831813</v>
      </c>
      <c r="AA95" s="155">
        <f t="shared" si="24"/>
        <v>0</v>
      </c>
      <c r="AB95" s="155">
        <f t="shared" si="24"/>
        <v>0</v>
      </c>
      <c r="AC95" s="155" t="s">
        <v>199</v>
      </c>
      <c r="AD95" s="155">
        <f t="shared" si="24"/>
        <v>5.5017193719579485</v>
      </c>
      <c r="AE95" s="155" t="s">
        <v>199</v>
      </c>
      <c r="AF95" s="155">
        <f t="shared" si="24"/>
        <v>1.7796557100000039</v>
      </c>
      <c r="AG95" s="155" t="s">
        <v>199</v>
      </c>
      <c r="AH95" s="156">
        <f t="shared" si="22"/>
        <v>0.17144808486663513</v>
      </c>
      <c r="AI95" s="126" t="s">
        <v>199</v>
      </c>
    </row>
    <row r="96" spans="1:35" ht="46.5" customHeight="1">
      <c r="A96" s="148" t="s">
        <v>85</v>
      </c>
      <c r="B96" s="157" t="s">
        <v>218</v>
      </c>
      <c r="C96" s="150" t="s">
        <v>219</v>
      </c>
      <c r="D96" s="151"/>
      <c r="E96" s="151" t="s">
        <v>199</v>
      </c>
      <c r="F96" s="151"/>
      <c r="G96" s="151" t="s">
        <v>199</v>
      </c>
      <c r="H96" s="151">
        <v>17.52160941195795</v>
      </c>
      <c r="I96" s="151">
        <f t="shared" ref="I96:L97" si="25">M96+Q96+U96+Y96</f>
        <v>0</v>
      </c>
      <c r="J96" s="151">
        <f t="shared" si="25"/>
        <v>17.52160941195795</v>
      </c>
      <c r="K96" s="151">
        <f t="shared" si="25"/>
        <v>0</v>
      </c>
      <c r="L96" s="151">
        <f t="shared" si="25"/>
        <v>12.019890040000002</v>
      </c>
      <c r="M96" s="151"/>
      <c r="N96" s="151">
        <v>0.13600000000000001</v>
      </c>
      <c r="O96" s="151"/>
      <c r="P96" s="151"/>
      <c r="Q96" s="151"/>
      <c r="R96" s="151">
        <v>10.244143419999999</v>
      </c>
      <c r="S96" s="151"/>
      <c r="T96" s="151">
        <v>12.019890040000002</v>
      </c>
      <c r="U96" s="151"/>
      <c r="V96" s="151">
        <v>2.3386709151747715</v>
      </c>
      <c r="W96" s="151"/>
      <c r="X96" s="151"/>
      <c r="Y96" s="151"/>
      <c r="Z96" s="151">
        <v>4.8027950767831813</v>
      </c>
      <c r="AA96" s="151"/>
      <c r="AB96" s="151"/>
      <c r="AC96" s="151" t="s">
        <v>199</v>
      </c>
      <c r="AD96" s="151">
        <f>H96-L96</f>
        <v>5.5017193719579485</v>
      </c>
      <c r="AE96" s="151" t="s">
        <v>199</v>
      </c>
      <c r="AF96" s="151">
        <f>L96-(N96+R96)</f>
        <v>1.6397466200000039</v>
      </c>
      <c r="AG96" s="151" t="s">
        <v>199</v>
      </c>
      <c r="AH96" s="152">
        <f t="shared" si="22"/>
        <v>0.15796955337251056</v>
      </c>
      <c r="AI96" s="153" t="s">
        <v>209</v>
      </c>
    </row>
    <row r="97" spans="1:35" ht="157.5">
      <c r="A97" s="148" t="s">
        <v>85</v>
      </c>
      <c r="B97" s="157" t="s">
        <v>220</v>
      </c>
      <c r="C97" s="150"/>
      <c r="D97" s="151"/>
      <c r="E97" s="151" t="s">
        <v>199</v>
      </c>
      <c r="F97" s="151">
        <v>2.97413354</v>
      </c>
      <c r="G97" s="151" t="s">
        <v>199</v>
      </c>
      <c r="H97" s="151"/>
      <c r="I97" s="151">
        <f t="shared" si="25"/>
        <v>0</v>
      </c>
      <c r="J97" s="151">
        <f t="shared" si="25"/>
        <v>0</v>
      </c>
      <c r="K97" s="151">
        <f t="shared" si="25"/>
        <v>0</v>
      </c>
      <c r="L97" s="151">
        <f t="shared" si="25"/>
        <v>0.13990909000000001</v>
      </c>
      <c r="M97" s="151"/>
      <c r="N97" s="151"/>
      <c r="O97" s="151"/>
      <c r="P97" s="151">
        <v>8.2968360000000005E-2</v>
      </c>
      <c r="Q97" s="151"/>
      <c r="R97" s="151"/>
      <c r="S97" s="151"/>
      <c r="T97" s="151">
        <v>5.6940730000000009E-2</v>
      </c>
      <c r="U97" s="151"/>
      <c r="V97" s="151"/>
      <c r="W97" s="151"/>
      <c r="X97" s="151"/>
      <c r="Y97" s="151"/>
      <c r="Z97" s="151"/>
      <c r="AA97" s="151"/>
      <c r="AB97" s="151"/>
      <c r="AC97" s="151" t="s">
        <v>199</v>
      </c>
      <c r="AD97" s="151"/>
      <c r="AE97" s="151" t="s">
        <v>199</v>
      </c>
      <c r="AF97" s="151">
        <f>L97-(N97+R97)</f>
        <v>0.13990909000000001</v>
      </c>
      <c r="AG97" s="151" t="s">
        <v>199</v>
      </c>
      <c r="AH97" s="152" t="e">
        <f t="shared" si="22"/>
        <v>#DIV/0!</v>
      </c>
      <c r="AI97" s="153" t="s">
        <v>221</v>
      </c>
    </row>
    <row r="98" spans="1:35">
      <c r="A98" s="128"/>
      <c r="B98" s="129"/>
      <c r="C98" s="158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  <c r="AH98" s="156"/>
      <c r="AI98" s="126"/>
    </row>
    <row r="99" spans="1:35" ht="63">
      <c r="A99" s="128" t="s">
        <v>87</v>
      </c>
      <c r="B99" s="129" t="s">
        <v>88</v>
      </c>
      <c r="C99" s="158" t="s">
        <v>199</v>
      </c>
      <c r="D99" s="155">
        <f t="shared" ref="D99:AF99" si="26">SUM(D100:D102)</f>
        <v>0</v>
      </c>
      <c r="E99" s="155" t="s">
        <v>199</v>
      </c>
      <c r="F99" s="155">
        <f t="shared" si="26"/>
        <v>0</v>
      </c>
      <c r="G99" s="155" t="s">
        <v>199</v>
      </c>
      <c r="H99" s="155">
        <f t="shared" si="26"/>
        <v>0</v>
      </c>
      <c r="I99" s="155">
        <f t="shared" si="26"/>
        <v>0</v>
      </c>
      <c r="J99" s="155">
        <f t="shared" si="26"/>
        <v>0</v>
      </c>
      <c r="K99" s="155">
        <f t="shared" si="26"/>
        <v>0</v>
      </c>
      <c r="L99" s="155">
        <f t="shared" si="26"/>
        <v>0</v>
      </c>
      <c r="M99" s="155">
        <f t="shared" si="26"/>
        <v>0</v>
      </c>
      <c r="N99" s="155">
        <f t="shared" si="26"/>
        <v>0</v>
      </c>
      <c r="O99" s="155">
        <f t="shared" si="26"/>
        <v>0</v>
      </c>
      <c r="P99" s="155">
        <f t="shared" si="26"/>
        <v>0</v>
      </c>
      <c r="Q99" s="155">
        <f t="shared" si="26"/>
        <v>0</v>
      </c>
      <c r="R99" s="155">
        <f t="shared" si="26"/>
        <v>0</v>
      </c>
      <c r="S99" s="155">
        <f t="shared" si="26"/>
        <v>0</v>
      </c>
      <c r="T99" s="155">
        <f t="shared" si="26"/>
        <v>0</v>
      </c>
      <c r="U99" s="155">
        <f t="shared" si="26"/>
        <v>0</v>
      </c>
      <c r="V99" s="155">
        <f t="shared" si="26"/>
        <v>0</v>
      </c>
      <c r="W99" s="155">
        <f t="shared" si="26"/>
        <v>0</v>
      </c>
      <c r="X99" s="155">
        <f t="shared" si="26"/>
        <v>0</v>
      </c>
      <c r="Y99" s="155">
        <f t="shared" si="26"/>
        <v>0</v>
      </c>
      <c r="Z99" s="155">
        <f t="shared" si="26"/>
        <v>0</v>
      </c>
      <c r="AA99" s="155">
        <f t="shared" si="26"/>
        <v>0</v>
      </c>
      <c r="AB99" s="155">
        <f t="shared" si="26"/>
        <v>0</v>
      </c>
      <c r="AC99" s="155" t="s">
        <v>199</v>
      </c>
      <c r="AD99" s="155">
        <f t="shared" si="26"/>
        <v>0</v>
      </c>
      <c r="AE99" s="155" t="s">
        <v>199</v>
      </c>
      <c r="AF99" s="155">
        <f t="shared" si="26"/>
        <v>0</v>
      </c>
      <c r="AG99" s="155" t="s">
        <v>199</v>
      </c>
      <c r="AH99" s="156" t="e">
        <f t="shared" si="22"/>
        <v>#DIV/0!</v>
      </c>
      <c r="AI99" s="126" t="s">
        <v>199</v>
      </c>
    </row>
    <row r="100" spans="1:35">
      <c r="A100" s="128"/>
      <c r="B100" s="160"/>
      <c r="C100" s="158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1"/>
      <c r="AG100" s="161"/>
      <c r="AH100" s="162"/>
      <c r="AI100" s="126"/>
    </row>
    <row r="101" spans="1:35">
      <c r="A101" s="128"/>
      <c r="B101" s="159"/>
      <c r="C101" s="158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  <c r="AH101" s="156"/>
      <c r="AI101" s="126"/>
    </row>
    <row r="102" spans="1:35">
      <c r="A102" s="128"/>
      <c r="B102" s="129"/>
      <c r="C102" s="158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55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  <c r="AH102" s="156"/>
      <c r="AI102" s="126"/>
    </row>
    <row r="103" spans="1:35" ht="47.25">
      <c r="A103" s="163" t="s">
        <v>89</v>
      </c>
      <c r="B103" s="145" t="s">
        <v>90</v>
      </c>
      <c r="C103" s="163" t="s">
        <v>199</v>
      </c>
      <c r="D103" s="146">
        <f>D104+D107</f>
        <v>0</v>
      </c>
      <c r="E103" s="146" t="s">
        <v>199</v>
      </c>
      <c r="F103" s="146">
        <f t="shared" ref="F103:AF103" si="27">F104+F107</f>
        <v>7.2613053599999997</v>
      </c>
      <c r="G103" s="146" t="s">
        <v>199</v>
      </c>
      <c r="H103" s="146">
        <f t="shared" si="27"/>
        <v>0</v>
      </c>
      <c r="I103" s="146">
        <f t="shared" si="27"/>
        <v>0</v>
      </c>
      <c r="J103" s="146">
        <f t="shared" si="27"/>
        <v>0</v>
      </c>
      <c r="K103" s="146">
        <f t="shared" si="27"/>
        <v>0</v>
      </c>
      <c r="L103" s="146">
        <f t="shared" si="27"/>
        <v>0</v>
      </c>
      <c r="M103" s="146">
        <f t="shared" si="27"/>
        <v>0</v>
      </c>
      <c r="N103" s="146">
        <f t="shared" si="27"/>
        <v>0</v>
      </c>
      <c r="O103" s="146">
        <f t="shared" si="27"/>
        <v>0</v>
      </c>
      <c r="P103" s="146">
        <f t="shared" si="27"/>
        <v>0</v>
      </c>
      <c r="Q103" s="146">
        <f t="shared" si="27"/>
        <v>0</v>
      </c>
      <c r="R103" s="146">
        <f t="shared" si="27"/>
        <v>0</v>
      </c>
      <c r="S103" s="146">
        <f t="shared" si="27"/>
        <v>0</v>
      </c>
      <c r="T103" s="146">
        <f t="shared" si="27"/>
        <v>0</v>
      </c>
      <c r="U103" s="146">
        <f t="shared" si="27"/>
        <v>0</v>
      </c>
      <c r="V103" s="146">
        <f t="shared" si="27"/>
        <v>0</v>
      </c>
      <c r="W103" s="146">
        <f t="shared" si="27"/>
        <v>0</v>
      </c>
      <c r="X103" s="146">
        <f t="shared" si="27"/>
        <v>0</v>
      </c>
      <c r="Y103" s="146">
        <f t="shared" si="27"/>
        <v>0</v>
      </c>
      <c r="Z103" s="146">
        <f t="shared" si="27"/>
        <v>0</v>
      </c>
      <c r="AA103" s="146">
        <f t="shared" si="27"/>
        <v>0</v>
      </c>
      <c r="AB103" s="146">
        <f t="shared" si="27"/>
        <v>0</v>
      </c>
      <c r="AC103" s="146" t="s">
        <v>199</v>
      </c>
      <c r="AD103" s="146">
        <f t="shared" si="27"/>
        <v>0</v>
      </c>
      <c r="AE103" s="146" t="s">
        <v>199</v>
      </c>
      <c r="AF103" s="146">
        <f t="shared" si="27"/>
        <v>0</v>
      </c>
      <c r="AG103" s="146" t="s">
        <v>199</v>
      </c>
      <c r="AH103" s="147" t="e">
        <f t="shared" si="22"/>
        <v>#DIV/0!</v>
      </c>
      <c r="AI103" s="146" t="s">
        <v>199</v>
      </c>
    </row>
    <row r="104" spans="1:35" ht="31.5">
      <c r="A104" s="128" t="s">
        <v>91</v>
      </c>
      <c r="B104" s="129" t="s">
        <v>92</v>
      </c>
      <c r="C104" s="158" t="s">
        <v>199</v>
      </c>
      <c r="D104" s="155">
        <f>SUM(D105:D106)</f>
        <v>0</v>
      </c>
      <c r="E104" s="155" t="s">
        <v>199</v>
      </c>
      <c r="F104" s="155">
        <f t="shared" ref="F104:AF104" si="28">SUM(F105:F106)</f>
        <v>7.2613053599999997</v>
      </c>
      <c r="G104" s="155" t="s">
        <v>199</v>
      </c>
      <c r="H104" s="155">
        <f t="shared" si="28"/>
        <v>0</v>
      </c>
      <c r="I104" s="155">
        <f t="shared" si="28"/>
        <v>0</v>
      </c>
      <c r="J104" s="155">
        <f t="shared" si="28"/>
        <v>0</v>
      </c>
      <c r="K104" s="155">
        <f t="shared" si="28"/>
        <v>0</v>
      </c>
      <c r="L104" s="155">
        <f t="shared" si="28"/>
        <v>0</v>
      </c>
      <c r="M104" s="155">
        <f t="shared" si="28"/>
        <v>0</v>
      </c>
      <c r="N104" s="155">
        <f t="shared" si="28"/>
        <v>0</v>
      </c>
      <c r="O104" s="155">
        <f t="shared" si="28"/>
        <v>0</v>
      </c>
      <c r="P104" s="155">
        <f t="shared" si="28"/>
        <v>0</v>
      </c>
      <c r="Q104" s="155">
        <f t="shared" si="28"/>
        <v>0</v>
      </c>
      <c r="R104" s="155">
        <f t="shared" si="28"/>
        <v>0</v>
      </c>
      <c r="S104" s="155">
        <f t="shared" si="28"/>
        <v>0</v>
      </c>
      <c r="T104" s="155">
        <f t="shared" si="28"/>
        <v>0</v>
      </c>
      <c r="U104" s="155">
        <f t="shared" si="28"/>
        <v>0</v>
      </c>
      <c r="V104" s="155">
        <f t="shared" si="28"/>
        <v>0</v>
      </c>
      <c r="W104" s="155">
        <f t="shared" si="28"/>
        <v>0</v>
      </c>
      <c r="X104" s="155">
        <f t="shared" si="28"/>
        <v>0</v>
      </c>
      <c r="Y104" s="155">
        <f t="shared" si="28"/>
        <v>0</v>
      </c>
      <c r="Z104" s="155">
        <f t="shared" si="28"/>
        <v>0</v>
      </c>
      <c r="AA104" s="155">
        <f t="shared" si="28"/>
        <v>0</v>
      </c>
      <c r="AB104" s="155">
        <f t="shared" si="28"/>
        <v>0</v>
      </c>
      <c r="AC104" s="155" t="s">
        <v>199</v>
      </c>
      <c r="AD104" s="155">
        <f t="shared" si="28"/>
        <v>0</v>
      </c>
      <c r="AE104" s="155" t="s">
        <v>199</v>
      </c>
      <c r="AF104" s="155">
        <f t="shared" si="28"/>
        <v>0</v>
      </c>
      <c r="AG104" s="155" t="s">
        <v>199</v>
      </c>
      <c r="AH104" s="156" t="e">
        <f t="shared" si="22"/>
        <v>#DIV/0!</v>
      </c>
      <c r="AI104" s="126" t="s">
        <v>199</v>
      </c>
    </row>
    <row r="105" spans="1:35" ht="126">
      <c r="A105" s="148" t="s">
        <v>91</v>
      </c>
      <c r="B105" s="157" t="s">
        <v>222</v>
      </c>
      <c r="C105" s="150"/>
      <c r="D105" s="151"/>
      <c r="E105" s="151" t="s">
        <v>199</v>
      </c>
      <c r="F105" s="151">
        <v>7.2613053599999997</v>
      </c>
      <c r="G105" s="151" t="s">
        <v>199</v>
      </c>
      <c r="H105" s="151"/>
      <c r="I105" s="151">
        <f>M105+Q105+U105+Y105</f>
        <v>0</v>
      </c>
      <c r="J105" s="151">
        <f>N105+R105+V105+Z105</f>
        <v>0</v>
      </c>
      <c r="K105" s="151">
        <f>O105+S105+W105+AA105</f>
        <v>0</v>
      </c>
      <c r="L105" s="151">
        <f>P105+T105+X105+AB105</f>
        <v>0</v>
      </c>
      <c r="M105" s="151"/>
      <c r="N105" s="151"/>
      <c r="O105" s="151"/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 t="s">
        <v>199</v>
      </c>
      <c r="AD105" s="151">
        <f>H105-L105</f>
        <v>0</v>
      </c>
      <c r="AE105" s="151" t="s">
        <v>199</v>
      </c>
      <c r="AF105" s="151">
        <f>L105-(N105+R105)</f>
        <v>0</v>
      </c>
      <c r="AG105" s="151" t="s">
        <v>199</v>
      </c>
      <c r="AH105" s="152" t="e">
        <f t="shared" si="22"/>
        <v>#DIV/0!</v>
      </c>
      <c r="AI105" s="153" t="s">
        <v>199</v>
      </c>
    </row>
    <row r="106" spans="1:35">
      <c r="A106" s="128"/>
      <c r="B106" s="129"/>
      <c r="C106" s="158"/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  <c r="AH106" s="156"/>
      <c r="AI106" s="126"/>
    </row>
    <row r="107" spans="1:35" ht="47.25">
      <c r="A107" s="128" t="s">
        <v>93</v>
      </c>
      <c r="B107" s="129" t="s">
        <v>94</v>
      </c>
      <c r="C107" s="154" t="s">
        <v>199</v>
      </c>
      <c r="D107" s="155">
        <f t="shared" ref="D107:AF107" si="29">SUM(D108:D110)</f>
        <v>0</v>
      </c>
      <c r="E107" s="155" t="s">
        <v>199</v>
      </c>
      <c r="F107" s="155">
        <f t="shared" si="29"/>
        <v>0</v>
      </c>
      <c r="G107" s="155" t="s">
        <v>199</v>
      </c>
      <c r="H107" s="155">
        <f t="shared" si="29"/>
        <v>0</v>
      </c>
      <c r="I107" s="155">
        <f t="shared" si="29"/>
        <v>0</v>
      </c>
      <c r="J107" s="155">
        <f t="shared" si="29"/>
        <v>0</v>
      </c>
      <c r="K107" s="155">
        <f t="shared" si="29"/>
        <v>0</v>
      </c>
      <c r="L107" s="155">
        <f t="shared" si="29"/>
        <v>0</v>
      </c>
      <c r="M107" s="155">
        <f t="shared" si="29"/>
        <v>0</v>
      </c>
      <c r="N107" s="155">
        <f t="shared" si="29"/>
        <v>0</v>
      </c>
      <c r="O107" s="155">
        <f t="shared" si="29"/>
        <v>0</v>
      </c>
      <c r="P107" s="155">
        <f t="shared" si="29"/>
        <v>0</v>
      </c>
      <c r="Q107" s="155">
        <f t="shared" si="29"/>
        <v>0</v>
      </c>
      <c r="R107" s="155">
        <f t="shared" si="29"/>
        <v>0</v>
      </c>
      <c r="S107" s="155">
        <f t="shared" si="29"/>
        <v>0</v>
      </c>
      <c r="T107" s="155">
        <f t="shared" si="29"/>
        <v>0</v>
      </c>
      <c r="U107" s="155">
        <f t="shared" si="29"/>
        <v>0</v>
      </c>
      <c r="V107" s="155">
        <f t="shared" si="29"/>
        <v>0</v>
      </c>
      <c r="W107" s="155">
        <f t="shared" si="29"/>
        <v>0</v>
      </c>
      <c r="X107" s="155">
        <f t="shared" si="29"/>
        <v>0</v>
      </c>
      <c r="Y107" s="155">
        <f t="shared" si="29"/>
        <v>0</v>
      </c>
      <c r="Z107" s="155">
        <f t="shared" si="29"/>
        <v>0</v>
      </c>
      <c r="AA107" s="155">
        <f t="shared" si="29"/>
        <v>0</v>
      </c>
      <c r="AB107" s="155">
        <f t="shared" si="29"/>
        <v>0</v>
      </c>
      <c r="AC107" s="155" t="s">
        <v>199</v>
      </c>
      <c r="AD107" s="155">
        <f t="shared" si="29"/>
        <v>0</v>
      </c>
      <c r="AE107" s="155" t="s">
        <v>199</v>
      </c>
      <c r="AF107" s="155">
        <f t="shared" si="29"/>
        <v>0</v>
      </c>
      <c r="AG107" s="155" t="s">
        <v>199</v>
      </c>
      <c r="AH107" s="156" t="e">
        <f t="shared" si="22"/>
        <v>#DIV/0!</v>
      </c>
      <c r="AI107" s="126" t="s">
        <v>199</v>
      </c>
    </row>
    <row r="108" spans="1:35">
      <c r="A108" s="128"/>
      <c r="B108" s="159"/>
      <c r="C108" s="158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  <c r="AH108" s="156"/>
      <c r="AI108" s="126"/>
    </row>
    <row r="109" spans="1:35">
      <c r="A109" s="128"/>
      <c r="B109" s="159"/>
      <c r="C109" s="158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  <c r="AH109" s="156"/>
      <c r="AI109" s="126"/>
    </row>
    <row r="110" spans="1:35">
      <c r="A110" s="128"/>
      <c r="B110" s="129"/>
      <c r="C110" s="158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  <c r="AH110" s="156"/>
      <c r="AI110" s="126"/>
    </row>
    <row r="111" spans="1:35" ht="47.25">
      <c r="A111" s="166" t="s">
        <v>95</v>
      </c>
      <c r="B111" s="145" t="s">
        <v>96</v>
      </c>
      <c r="C111" s="163" t="s">
        <v>199</v>
      </c>
      <c r="D111" s="146">
        <f>D112+D114+D118+D122+D126+D130+D134+D138</f>
        <v>0</v>
      </c>
      <c r="E111" s="146" t="s">
        <v>199</v>
      </c>
      <c r="F111" s="146">
        <f t="shared" ref="F111:AF111" si="30">F112+F114+F118+F122+F126+F130+F134+F138</f>
        <v>0</v>
      </c>
      <c r="G111" s="146" t="s">
        <v>199</v>
      </c>
      <c r="H111" s="146">
        <f t="shared" si="30"/>
        <v>0</v>
      </c>
      <c r="I111" s="146">
        <f t="shared" si="30"/>
        <v>0</v>
      </c>
      <c r="J111" s="146">
        <f t="shared" si="30"/>
        <v>0</v>
      </c>
      <c r="K111" s="146">
        <f t="shared" si="30"/>
        <v>0</v>
      </c>
      <c r="L111" s="146">
        <f t="shared" si="30"/>
        <v>0</v>
      </c>
      <c r="M111" s="146">
        <f t="shared" si="30"/>
        <v>0</v>
      </c>
      <c r="N111" s="146">
        <f t="shared" si="30"/>
        <v>0</v>
      </c>
      <c r="O111" s="146">
        <f t="shared" si="30"/>
        <v>0</v>
      </c>
      <c r="P111" s="146">
        <f t="shared" si="30"/>
        <v>0</v>
      </c>
      <c r="Q111" s="146">
        <f t="shared" si="30"/>
        <v>0</v>
      </c>
      <c r="R111" s="146">
        <f t="shared" si="30"/>
        <v>0</v>
      </c>
      <c r="S111" s="146">
        <f t="shared" si="30"/>
        <v>0</v>
      </c>
      <c r="T111" s="146">
        <f t="shared" si="30"/>
        <v>0</v>
      </c>
      <c r="U111" s="146">
        <f t="shared" si="30"/>
        <v>0</v>
      </c>
      <c r="V111" s="146">
        <f t="shared" si="30"/>
        <v>0</v>
      </c>
      <c r="W111" s="146">
        <f t="shared" si="30"/>
        <v>0</v>
      </c>
      <c r="X111" s="146">
        <f t="shared" si="30"/>
        <v>0</v>
      </c>
      <c r="Y111" s="146">
        <f t="shared" si="30"/>
        <v>0</v>
      </c>
      <c r="Z111" s="146">
        <f t="shared" si="30"/>
        <v>0</v>
      </c>
      <c r="AA111" s="146">
        <f t="shared" si="30"/>
        <v>0</v>
      </c>
      <c r="AB111" s="146">
        <f t="shared" si="30"/>
        <v>0</v>
      </c>
      <c r="AC111" s="146" t="s">
        <v>199</v>
      </c>
      <c r="AD111" s="146">
        <f t="shared" si="30"/>
        <v>0</v>
      </c>
      <c r="AE111" s="146" t="s">
        <v>199</v>
      </c>
      <c r="AF111" s="146">
        <f t="shared" si="30"/>
        <v>0</v>
      </c>
      <c r="AG111" s="146" t="s">
        <v>199</v>
      </c>
      <c r="AH111" s="147" t="e">
        <f t="shared" si="22"/>
        <v>#DIV/0!</v>
      </c>
      <c r="AI111" s="146" t="s">
        <v>199</v>
      </c>
    </row>
    <row r="112" spans="1:35" ht="47.25">
      <c r="A112" s="13" t="s">
        <v>97</v>
      </c>
      <c r="B112" s="129" t="s">
        <v>98</v>
      </c>
      <c r="C112" s="154" t="s">
        <v>199</v>
      </c>
      <c r="D112" s="155">
        <f>SUM(D113:D113)</f>
        <v>0</v>
      </c>
      <c r="E112" s="155" t="s">
        <v>199</v>
      </c>
      <c r="F112" s="155">
        <f t="shared" ref="F112:AF112" si="31">SUM(F113:F113)</f>
        <v>0</v>
      </c>
      <c r="G112" s="155" t="s">
        <v>199</v>
      </c>
      <c r="H112" s="155">
        <f t="shared" si="31"/>
        <v>0</v>
      </c>
      <c r="I112" s="155">
        <f t="shared" si="31"/>
        <v>0</v>
      </c>
      <c r="J112" s="155">
        <f t="shared" si="31"/>
        <v>0</v>
      </c>
      <c r="K112" s="155">
        <f t="shared" si="31"/>
        <v>0</v>
      </c>
      <c r="L112" s="155">
        <f t="shared" si="31"/>
        <v>0</v>
      </c>
      <c r="M112" s="155">
        <f t="shared" si="31"/>
        <v>0</v>
      </c>
      <c r="N112" s="155">
        <f t="shared" si="31"/>
        <v>0</v>
      </c>
      <c r="O112" s="155">
        <f t="shared" si="31"/>
        <v>0</v>
      </c>
      <c r="P112" s="155">
        <f t="shared" si="31"/>
        <v>0</v>
      </c>
      <c r="Q112" s="155">
        <f t="shared" si="31"/>
        <v>0</v>
      </c>
      <c r="R112" s="155">
        <f t="shared" si="31"/>
        <v>0</v>
      </c>
      <c r="S112" s="155">
        <f t="shared" si="31"/>
        <v>0</v>
      </c>
      <c r="T112" s="155">
        <f t="shared" si="31"/>
        <v>0</v>
      </c>
      <c r="U112" s="155">
        <f t="shared" si="31"/>
        <v>0</v>
      </c>
      <c r="V112" s="155">
        <f t="shared" si="31"/>
        <v>0</v>
      </c>
      <c r="W112" s="155">
        <f t="shared" si="31"/>
        <v>0</v>
      </c>
      <c r="X112" s="155">
        <f t="shared" si="31"/>
        <v>0</v>
      </c>
      <c r="Y112" s="155">
        <f t="shared" si="31"/>
        <v>0</v>
      </c>
      <c r="Z112" s="155">
        <f t="shared" si="31"/>
        <v>0</v>
      </c>
      <c r="AA112" s="155">
        <f t="shared" si="31"/>
        <v>0</v>
      </c>
      <c r="AB112" s="155">
        <f t="shared" si="31"/>
        <v>0</v>
      </c>
      <c r="AC112" s="155" t="s">
        <v>199</v>
      </c>
      <c r="AD112" s="155">
        <f t="shared" si="31"/>
        <v>0</v>
      </c>
      <c r="AE112" s="155" t="s">
        <v>199</v>
      </c>
      <c r="AF112" s="155">
        <f t="shared" si="31"/>
        <v>0</v>
      </c>
      <c r="AG112" s="155" t="s">
        <v>199</v>
      </c>
      <c r="AH112" s="156" t="e">
        <f t="shared" si="22"/>
        <v>#DIV/0!</v>
      </c>
      <c r="AI112" s="126" t="s">
        <v>199</v>
      </c>
    </row>
    <row r="113" spans="1:35">
      <c r="A113" s="128"/>
      <c r="B113" s="129"/>
      <c r="C113" s="158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  <c r="AH113" s="156"/>
      <c r="AI113" s="126"/>
    </row>
    <row r="114" spans="1:35" ht="47.25">
      <c r="A114" s="13" t="s">
        <v>99</v>
      </c>
      <c r="B114" s="129" t="s">
        <v>100</v>
      </c>
      <c r="C114" s="154" t="s">
        <v>199</v>
      </c>
      <c r="D114" s="155">
        <f t="shared" ref="D114:AF114" si="32">SUM(D115:D117)</f>
        <v>0</v>
      </c>
      <c r="E114" s="155" t="s">
        <v>199</v>
      </c>
      <c r="F114" s="155">
        <f t="shared" si="32"/>
        <v>0</v>
      </c>
      <c r="G114" s="155" t="s">
        <v>199</v>
      </c>
      <c r="H114" s="155">
        <f t="shared" si="32"/>
        <v>0</v>
      </c>
      <c r="I114" s="155">
        <f t="shared" si="32"/>
        <v>0</v>
      </c>
      <c r="J114" s="155">
        <f t="shared" si="32"/>
        <v>0</v>
      </c>
      <c r="K114" s="155">
        <f t="shared" si="32"/>
        <v>0</v>
      </c>
      <c r="L114" s="155">
        <f t="shared" si="32"/>
        <v>0</v>
      </c>
      <c r="M114" s="155">
        <f t="shared" si="32"/>
        <v>0</v>
      </c>
      <c r="N114" s="155">
        <f t="shared" si="32"/>
        <v>0</v>
      </c>
      <c r="O114" s="155">
        <f t="shared" si="32"/>
        <v>0</v>
      </c>
      <c r="P114" s="155">
        <f t="shared" si="32"/>
        <v>0</v>
      </c>
      <c r="Q114" s="155">
        <f t="shared" si="32"/>
        <v>0</v>
      </c>
      <c r="R114" s="155">
        <f t="shared" si="32"/>
        <v>0</v>
      </c>
      <c r="S114" s="155">
        <f t="shared" si="32"/>
        <v>0</v>
      </c>
      <c r="T114" s="155">
        <f t="shared" si="32"/>
        <v>0</v>
      </c>
      <c r="U114" s="155">
        <f t="shared" si="32"/>
        <v>0</v>
      </c>
      <c r="V114" s="155">
        <f t="shared" si="32"/>
        <v>0</v>
      </c>
      <c r="W114" s="155">
        <f t="shared" si="32"/>
        <v>0</v>
      </c>
      <c r="X114" s="155">
        <f t="shared" si="32"/>
        <v>0</v>
      </c>
      <c r="Y114" s="155">
        <f t="shared" si="32"/>
        <v>0</v>
      </c>
      <c r="Z114" s="155">
        <f t="shared" si="32"/>
        <v>0</v>
      </c>
      <c r="AA114" s="155">
        <f t="shared" si="32"/>
        <v>0</v>
      </c>
      <c r="AB114" s="155">
        <f t="shared" si="32"/>
        <v>0</v>
      </c>
      <c r="AC114" s="155" t="s">
        <v>199</v>
      </c>
      <c r="AD114" s="155">
        <f t="shared" si="32"/>
        <v>0</v>
      </c>
      <c r="AE114" s="155" t="s">
        <v>199</v>
      </c>
      <c r="AF114" s="155">
        <f t="shared" si="32"/>
        <v>0</v>
      </c>
      <c r="AG114" s="155" t="s">
        <v>199</v>
      </c>
      <c r="AH114" s="156" t="e">
        <f t="shared" si="22"/>
        <v>#DIV/0!</v>
      </c>
      <c r="AI114" s="126" t="s">
        <v>199</v>
      </c>
    </row>
    <row r="115" spans="1:35">
      <c r="A115" s="128"/>
      <c r="B115" s="159"/>
      <c r="C115" s="167"/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  <c r="AH115" s="156"/>
      <c r="AI115" s="126"/>
    </row>
    <row r="116" spans="1:35">
      <c r="A116" s="128"/>
      <c r="B116" s="159"/>
      <c r="C116" s="167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  <c r="AH116" s="156"/>
      <c r="AI116" s="126"/>
    </row>
    <row r="117" spans="1:35">
      <c r="A117" s="128"/>
      <c r="B117" s="129"/>
      <c r="C117" s="167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  <c r="AH117" s="156"/>
      <c r="AI117" s="126"/>
    </row>
    <row r="118" spans="1:35" ht="47.25">
      <c r="A118" s="13" t="s">
        <v>101</v>
      </c>
      <c r="B118" s="129" t="s">
        <v>102</v>
      </c>
      <c r="C118" s="154" t="s">
        <v>199</v>
      </c>
      <c r="D118" s="155">
        <f t="shared" ref="D118:AF118" si="33">SUM(D119:D121)</f>
        <v>0</v>
      </c>
      <c r="E118" s="155" t="s">
        <v>199</v>
      </c>
      <c r="F118" s="155">
        <f t="shared" si="33"/>
        <v>0</v>
      </c>
      <c r="G118" s="155" t="s">
        <v>199</v>
      </c>
      <c r="H118" s="155">
        <f t="shared" si="33"/>
        <v>0</v>
      </c>
      <c r="I118" s="155">
        <f t="shared" si="33"/>
        <v>0</v>
      </c>
      <c r="J118" s="155">
        <f t="shared" si="33"/>
        <v>0</v>
      </c>
      <c r="K118" s="155">
        <f t="shared" si="33"/>
        <v>0</v>
      </c>
      <c r="L118" s="155">
        <f t="shared" si="33"/>
        <v>0</v>
      </c>
      <c r="M118" s="155">
        <f t="shared" si="33"/>
        <v>0</v>
      </c>
      <c r="N118" s="155">
        <f t="shared" si="33"/>
        <v>0</v>
      </c>
      <c r="O118" s="155">
        <f t="shared" si="33"/>
        <v>0</v>
      </c>
      <c r="P118" s="155">
        <f t="shared" si="33"/>
        <v>0</v>
      </c>
      <c r="Q118" s="155">
        <f t="shared" si="33"/>
        <v>0</v>
      </c>
      <c r="R118" s="155">
        <f t="shared" si="33"/>
        <v>0</v>
      </c>
      <c r="S118" s="155">
        <f t="shared" si="33"/>
        <v>0</v>
      </c>
      <c r="T118" s="155">
        <f t="shared" si="33"/>
        <v>0</v>
      </c>
      <c r="U118" s="155">
        <f t="shared" si="33"/>
        <v>0</v>
      </c>
      <c r="V118" s="155">
        <f t="shared" si="33"/>
        <v>0</v>
      </c>
      <c r="W118" s="155">
        <f t="shared" si="33"/>
        <v>0</v>
      </c>
      <c r="X118" s="155">
        <f t="shared" si="33"/>
        <v>0</v>
      </c>
      <c r="Y118" s="155">
        <f t="shared" si="33"/>
        <v>0</v>
      </c>
      <c r="Z118" s="155">
        <f t="shared" si="33"/>
        <v>0</v>
      </c>
      <c r="AA118" s="155">
        <f t="shared" si="33"/>
        <v>0</v>
      </c>
      <c r="AB118" s="155">
        <f t="shared" si="33"/>
        <v>0</v>
      </c>
      <c r="AC118" s="155" t="s">
        <v>199</v>
      </c>
      <c r="AD118" s="155">
        <f t="shared" si="33"/>
        <v>0</v>
      </c>
      <c r="AE118" s="155" t="s">
        <v>199</v>
      </c>
      <c r="AF118" s="155">
        <f t="shared" si="33"/>
        <v>0</v>
      </c>
      <c r="AG118" s="155" t="s">
        <v>199</v>
      </c>
      <c r="AH118" s="156" t="e">
        <f t="shared" si="22"/>
        <v>#DIV/0!</v>
      </c>
      <c r="AI118" s="126" t="s">
        <v>199</v>
      </c>
    </row>
    <row r="119" spans="1:35">
      <c r="A119" s="128"/>
      <c r="B119" s="159"/>
      <c r="C119" s="167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  <c r="AH119" s="156"/>
      <c r="AI119" s="126"/>
    </row>
    <row r="120" spans="1:35">
      <c r="A120" s="128"/>
      <c r="B120" s="159"/>
      <c r="C120" s="167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  <c r="AH120" s="156"/>
      <c r="AI120" s="126"/>
    </row>
    <row r="121" spans="1:35">
      <c r="A121" s="128"/>
      <c r="B121" s="129"/>
      <c r="C121" s="167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  <c r="AH121" s="156"/>
      <c r="AI121" s="126"/>
    </row>
    <row r="122" spans="1:35" ht="47.25">
      <c r="A122" s="13" t="s">
        <v>103</v>
      </c>
      <c r="B122" s="129" t="s">
        <v>104</v>
      </c>
      <c r="C122" s="154" t="s">
        <v>199</v>
      </c>
      <c r="D122" s="155">
        <f t="shared" ref="D122:AF122" si="34">SUM(D123:D125)</f>
        <v>0</v>
      </c>
      <c r="E122" s="155" t="s">
        <v>199</v>
      </c>
      <c r="F122" s="155">
        <f t="shared" si="34"/>
        <v>0</v>
      </c>
      <c r="G122" s="155" t="s">
        <v>199</v>
      </c>
      <c r="H122" s="155">
        <f t="shared" si="34"/>
        <v>0</v>
      </c>
      <c r="I122" s="155">
        <f t="shared" si="34"/>
        <v>0</v>
      </c>
      <c r="J122" s="155">
        <f t="shared" si="34"/>
        <v>0</v>
      </c>
      <c r="K122" s="155">
        <f t="shared" si="34"/>
        <v>0</v>
      </c>
      <c r="L122" s="155">
        <f t="shared" si="34"/>
        <v>0</v>
      </c>
      <c r="M122" s="155">
        <f t="shared" si="34"/>
        <v>0</v>
      </c>
      <c r="N122" s="155">
        <f t="shared" si="34"/>
        <v>0</v>
      </c>
      <c r="O122" s="155">
        <f t="shared" si="34"/>
        <v>0</v>
      </c>
      <c r="P122" s="155">
        <f t="shared" si="34"/>
        <v>0</v>
      </c>
      <c r="Q122" s="155">
        <f t="shared" si="34"/>
        <v>0</v>
      </c>
      <c r="R122" s="155">
        <f t="shared" si="34"/>
        <v>0</v>
      </c>
      <c r="S122" s="155">
        <f t="shared" si="34"/>
        <v>0</v>
      </c>
      <c r="T122" s="155">
        <f t="shared" si="34"/>
        <v>0</v>
      </c>
      <c r="U122" s="155">
        <f t="shared" si="34"/>
        <v>0</v>
      </c>
      <c r="V122" s="155">
        <f t="shared" si="34"/>
        <v>0</v>
      </c>
      <c r="W122" s="155">
        <f t="shared" si="34"/>
        <v>0</v>
      </c>
      <c r="X122" s="155">
        <f t="shared" si="34"/>
        <v>0</v>
      </c>
      <c r="Y122" s="155">
        <f t="shared" si="34"/>
        <v>0</v>
      </c>
      <c r="Z122" s="155">
        <f t="shared" si="34"/>
        <v>0</v>
      </c>
      <c r="AA122" s="155">
        <f t="shared" si="34"/>
        <v>0</v>
      </c>
      <c r="AB122" s="155">
        <f t="shared" si="34"/>
        <v>0</v>
      </c>
      <c r="AC122" s="155" t="s">
        <v>199</v>
      </c>
      <c r="AD122" s="155">
        <f t="shared" si="34"/>
        <v>0</v>
      </c>
      <c r="AE122" s="155" t="s">
        <v>199</v>
      </c>
      <c r="AF122" s="155">
        <f t="shared" si="34"/>
        <v>0</v>
      </c>
      <c r="AG122" s="155" t="s">
        <v>199</v>
      </c>
      <c r="AH122" s="156" t="e">
        <f t="shared" si="22"/>
        <v>#DIV/0!</v>
      </c>
      <c r="AI122" s="126" t="s">
        <v>199</v>
      </c>
    </row>
    <row r="123" spans="1:35">
      <c r="A123" s="128"/>
      <c r="B123" s="159"/>
      <c r="C123" s="167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  <c r="AH123" s="156"/>
      <c r="AI123" s="126"/>
    </row>
    <row r="124" spans="1:35">
      <c r="A124" s="128"/>
      <c r="B124" s="159"/>
      <c r="C124" s="167"/>
      <c r="D124" s="155"/>
      <c r="E124" s="155"/>
      <c r="F124" s="155"/>
      <c r="G124" s="155"/>
      <c r="H124" s="155"/>
      <c r="I124" s="155"/>
      <c r="J124" s="155"/>
      <c r="K124" s="155"/>
      <c r="L124" s="155"/>
      <c r="M124" s="155"/>
      <c r="N124" s="155"/>
      <c r="O124" s="155"/>
      <c r="P124" s="155"/>
      <c r="Q124" s="155"/>
      <c r="R124" s="155"/>
      <c r="S124" s="155"/>
      <c r="T124" s="155"/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  <c r="AH124" s="156"/>
      <c r="AI124" s="126"/>
    </row>
    <row r="125" spans="1:35">
      <c r="A125" s="128"/>
      <c r="B125" s="129"/>
      <c r="C125" s="167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  <c r="AH125" s="156"/>
      <c r="AI125" s="126"/>
    </row>
    <row r="126" spans="1:35" ht="63">
      <c r="A126" s="13" t="s">
        <v>105</v>
      </c>
      <c r="B126" s="129" t="s">
        <v>106</v>
      </c>
      <c r="C126" s="154" t="s">
        <v>199</v>
      </c>
      <c r="D126" s="155">
        <f t="shared" ref="D126:AF126" si="35">SUM(D127:D129)</f>
        <v>0</v>
      </c>
      <c r="E126" s="155" t="s">
        <v>199</v>
      </c>
      <c r="F126" s="155">
        <f t="shared" si="35"/>
        <v>0</v>
      </c>
      <c r="G126" s="155" t="s">
        <v>199</v>
      </c>
      <c r="H126" s="155">
        <f t="shared" si="35"/>
        <v>0</v>
      </c>
      <c r="I126" s="155">
        <f t="shared" si="35"/>
        <v>0</v>
      </c>
      <c r="J126" s="155">
        <f t="shared" si="35"/>
        <v>0</v>
      </c>
      <c r="K126" s="155">
        <f t="shared" si="35"/>
        <v>0</v>
      </c>
      <c r="L126" s="155">
        <f t="shared" si="35"/>
        <v>0</v>
      </c>
      <c r="M126" s="155">
        <f t="shared" si="35"/>
        <v>0</v>
      </c>
      <c r="N126" s="155">
        <f t="shared" si="35"/>
        <v>0</v>
      </c>
      <c r="O126" s="155">
        <f t="shared" si="35"/>
        <v>0</v>
      </c>
      <c r="P126" s="155">
        <f t="shared" si="35"/>
        <v>0</v>
      </c>
      <c r="Q126" s="155">
        <f t="shared" si="35"/>
        <v>0</v>
      </c>
      <c r="R126" s="155">
        <f t="shared" si="35"/>
        <v>0</v>
      </c>
      <c r="S126" s="155">
        <f t="shared" si="35"/>
        <v>0</v>
      </c>
      <c r="T126" s="155">
        <f t="shared" si="35"/>
        <v>0</v>
      </c>
      <c r="U126" s="155">
        <f t="shared" si="35"/>
        <v>0</v>
      </c>
      <c r="V126" s="155">
        <f t="shared" si="35"/>
        <v>0</v>
      </c>
      <c r="W126" s="155">
        <f t="shared" si="35"/>
        <v>0</v>
      </c>
      <c r="X126" s="155">
        <f t="shared" si="35"/>
        <v>0</v>
      </c>
      <c r="Y126" s="155">
        <f t="shared" si="35"/>
        <v>0</v>
      </c>
      <c r="Z126" s="155">
        <f t="shared" si="35"/>
        <v>0</v>
      </c>
      <c r="AA126" s="155">
        <f t="shared" si="35"/>
        <v>0</v>
      </c>
      <c r="AB126" s="155">
        <f t="shared" si="35"/>
        <v>0</v>
      </c>
      <c r="AC126" s="155" t="s">
        <v>199</v>
      </c>
      <c r="AD126" s="155">
        <f t="shared" si="35"/>
        <v>0</v>
      </c>
      <c r="AE126" s="155" t="s">
        <v>199</v>
      </c>
      <c r="AF126" s="155">
        <f t="shared" si="35"/>
        <v>0</v>
      </c>
      <c r="AG126" s="155" t="s">
        <v>199</v>
      </c>
      <c r="AH126" s="156" t="e">
        <f t="shared" si="22"/>
        <v>#DIV/0!</v>
      </c>
      <c r="AI126" s="126" t="s">
        <v>199</v>
      </c>
    </row>
    <row r="127" spans="1:35">
      <c r="A127" s="128"/>
      <c r="B127" s="159"/>
      <c r="C127" s="154"/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155"/>
      <c r="Q127" s="155"/>
      <c r="R127" s="155"/>
      <c r="S127" s="155"/>
      <c r="T127" s="155"/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  <c r="AH127" s="156"/>
      <c r="AI127" s="126"/>
    </row>
    <row r="128" spans="1:35">
      <c r="A128" s="128"/>
      <c r="B128" s="159"/>
      <c r="C128" s="167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  <c r="AH128" s="156"/>
      <c r="AI128" s="126"/>
    </row>
    <row r="129" spans="1:35">
      <c r="A129" s="128"/>
      <c r="B129" s="129"/>
      <c r="C129" s="167"/>
      <c r="D129" s="155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  <c r="AH129" s="156"/>
      <c r="AI129" s="126"/>
    </row>
    <row r="130" spans="1:35" ht="63">
      <c r="A130" s="13" t="s">
        <v>107</v>
      </c>
      <c r="B130" s="129" t="s">
        <v>108</v>
      </c>
      <c r="C130" s="154" t="s">
        <v>199</v>
      </c>
      <c r="D130" s="155">
        <f t="shared" ref="D130:AF130" si="36">SUM(D131:D133)</f>
        <v>0</v>
      </c>
      <c r="E130" s="155" t="s">
        <v>199</v>
      </c>
      <c r="F130" s="155">
        <f t="shared" si="36"/>
        <v>0</v>
      </c>
      <c r="G130" s="155" t="s">
        <v>199</v>
      </c>
      <c r="H130" s="155">
        <f t="shared" si="36"/>
        <v>0</v>
      </c>
      <c r="I130" s="155">
        <f t="shared" si="36"/>
        <v>0</v>
      </c>
      <c r="J130" s="155">
        <f t="shared" si="36"/>
        <v>0</v>
      </c>
      <c r="K130" s="155">
        <f t="shared" si="36"/>
        <v>0</v>
      </c>
      <c r="L130" s="155">
        <f t="shared" si="36"/>
        <v>0</v>
      </c>
      <c r="M130" s="155">
        <f t="shared" si="36"/>
        <v>0</v>
      </c>
      <c r="N130" s="155">
        <f t="shared" si="36"/>
        <v>0</v>
      </c>
      <c r="O130" s="155">
        <f t="shared" si="36"/>
        <v>0</v>
      </c>
      <c r="P130" s="155">
        <f t="shared" si="36"/>
        <v>0</v>
      </c>
      <c r="Q130" s="155">
        <f t="shared" si="36"/>
        <v>0</v>
      </c>
      <c r="R130" s="155">
        <f t="shared" si="36"/>
        <v>0</v>
      </c>
      <c r="S130" s="155">
        <f t="shared" si="36"/>
        <v>0</v>
      </c>
      <c r="T130" s="155">
        <f t="shared" si="36"/>
        <v>0</v>
      </c>
      <c r="U130" s="155">
        <f t="shared" si="36"/>
        <v>0</v>
      </c>
      <c r="V130" s="155">
        <f t="shared" si="36"/>
        <v>0</v>
      </c>
      <c r="W130" s="155">
        <f t="shared" si="36"/>
        <v>0</v>
      </c>
      <c r="X130" s="155">
        <f t="shared" si="36"/>
        <v>0</v>
      </c>
      <c r="Y130" s="155">
        <f t="shared" si="36"/>
        <v>0</v>
      </c>
      <c r="Z130" s="155">
        <f t="shared" si="36"/>
        <v>0</v>
      </c>
      <c r="AA130" s="155">
        <f t="shared" si="36"/>
        <v>0</v>
      </c>
      <c r="AB130" s="155">
        <f t="shared" si="36"/>
        <v>0</v>
      </c>
      <c r="AC130" s="155" t="s">
        <v>199</v>
      </c>
      <c r="AD130" s="155">
        <f t="shared" si="36"/>
        <v>0</v>
      </c>
      <c r="AE130" s="155" t="s">
        <v>199</v>
      </c>
      <c r="AF130" s="155">
        <f t="shared" si="36"/>
        <v>0</v>
      </c>
      <c r="AG130" s="155" t="s">
        <v>199</v>
      </c>
      <c r="AH130" s="156" t="e">
        <f t="shared" si="22"/>
        <v>#DIV/0!</v>
      </c>
      <c r="AI130" s="126" t="s">
        <v>199</v>
      </c>
    </row>
    <row r="131" spans="1:35">
      <c r="A131" s="128"/>
      <c r="B131" s="159"/>
      <c r="C131" s="167"/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  <c r="AH131" s="156"/>
      <c r="AI131" s="126"/>
    </row>
    <row r="132" spans="1:35">
      <c r="A132" s="128"/>
      <c r="B132" s="159"/>
      <c r="C132" s="167"/>
      <c r="D132" s="155"/>
      <c r="E132" s="155"/>
      <c r="F132" s="155"/>
      <c r="G132" s="155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  <c r="AH132" s="156"/>
      <c r="AI132" s="126"/>
    </row>
    <row r="133" spans="1:35">
      <c r="A133" s="128"/>
      <c r="B133" s="129"/>
      <c r="C133" s="167"/>
      <c r="D133" s="155"/>
      <c r="E133" s="155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  <c r="AH133" s="156"/>
      <c r="AI133" s="126"/>
    </row>
    <row r="134" spans="1:35" ht="63">
      <c r="A134" s="13" t="s">
        <v>109</v>
      </c>
      <c r="B134" s="129" t="s">
        <v>110</v>
      </c>
      <c r="C134" s="154" t="s">
        <v>199</v>
      </c>
      <c r="D134" s="155">
        <f t="shared" ref="D134:AF134" si="37">SUM(D135:D137)</f>
        <v>0</v>
      </c>
      <c r="E134" s="155" t="s">
        <v>199</v>
      </c>
      <c r="F134" s="155">
        <f t="shared" si="37"/>
        <v>0</v>
      </c>
      <c r="G134" s="155" t="s">
        <v>199</v>
      </c>
      <c r="H134" s="155">
        <f t="shared" si="37"/>
        <v>0</v>
      </c>
      <c r="I134" s="155">
        <f t="shared" si="37"/>
        <v>0</v>
      </c>
      <c r="J134" s="155">
        <f t="shared" si="37"/>
        <v>0</v>
      </c>
      <c r="K134" s="155">
        <f t="shared" si="37"/>
        <v>0</v>
      </c>
      <c r="L134" s="155">
        <f t="shared" si="37"/>
        <v>0</v>
      </c>
      <c r="M134" s="155">
        <f t="shared" si="37"/>
        <v>0</v>
      </c>
      <c r="N134" s="155">
        <f t="shared" si="37"/>
        <v>0</v>
      </c>
      <c r="O134" s="155">
        <f t="shared" si="37"/>
        <v>0</v>
      </c>
      <c r="P134" s="155">
        <f t="shared" si="37"/>
        <v>0</v>
      </c>
      <c r="Q134" s="155">
        <f t="shared" si="37"/>
        <v>0</v>
      </c>
      <c r="R134" s="155">
        <f t="shared" si="37"/>
        <v>0</v>
      </c>
      <c r="S134" s="155">
        <f t="shared" si="37"/>
        <v>0</v>
      </c>
      <c r="T134" s="155">
        <f t="shared" si="37"/>
        <v>0</v>
      </c>
      <c r="U134" s="155">
        <f t="shared" si="37"/>
        <v>0</v>
      </c>
      <c r="V134" s="155">
        <f t="shared" si="37"/>
        <v>0</v>
      </c>
      <c r="W134" s="155">
        <f t="shared" si="37"/>
        <v>0</v>
      </c>
      <c r="X134" s="155">
        <f t="shared" si="37"/>
        <v>0</v>
      </c>
      <c r="Y134" s="155">
        <f t="shared" si="37"/>
        <v>0</v>
      </c>
      <c r="Z134" s="155">
        <f t="shared" si="37"/>
        <v>0</v>
      </c>
      <c r="AA134" s="155">
        <f t="shared" si="37"/>
        <v>0</v>
      </c>
      <c r="AB134" s="155">
        <f t="shared" si="37"/>
        <v>0</v>
      </c>
      <c r="AC134" s="155" t="s">
        <v>199</v>
      </c>
      <c r="AD134" s="155">
        <f t="shared" si="37"/>
        <v>0</v>
      </c>
      <c r="AE134" s="155" t="s">
        <v>199</v>
      </c>
      <c r="AF134" s="155">
        <f t="shared" si="37"/>
        <v>0</v>
      </c>
      <c r="AG134" s="155" t="s">
        <v>199</v>
      </c>
      <c r="AH134" s="156" t="e">
        <f t="shared" si="22"/>
        <v>#DIV/0!</v>
      </c>
      <c r="AI134" s="126" t="s">
        <v>199</v>
      </c>
    </row>
    <row r="135" spans="1:35">
      <c r="A135" s="128"/>
      <c r="B135" s="159"/>
      <c r="C135" s="167"/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  <c r="AH135" s="156"/>
      <c r="AI135" s="126"/>
    </row>
    <row r="136" spans="1:35">
      <c r="A136" s="128"/>
      <c r="B136" s="159"/>
      <c r="C136" s="167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  <c r="AH136" s="156"/>
      <c r="AI136" s="126"/>
    </row>
    <row r="137" spans="1:35">
      <c r="A137" s="128"/>
      <c r="B137" s="129"/>
      <c r="C137" s="167"/>
      <c r="D137" s="155"/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  <c r="AH137" s="156"/>
      <c r="AI137" s="126"/>
    </row>
    <row r="138" spans="1:35" ht="63">
      <c r="A138" s="13" t="s">
        <v>111</v>
      </c>
      <c r="B138" s="129" t="s">
        <v>112</v>
      </c>
      <c r="C138" s="154" t="s">
        <v>199</v>
      </c>
      <c r="D138" s="155">
        <f t="shared" ref="D138:AF138" si="38">SUM(D139:D141)</f>
        <v>0</v>
      </c>
      <c r="E138" s="155" t="s">
        <v>199</v>
      </c>
      <c r="F138" s="155">
        <f t="shared" si="38"/>
        <v>0</v>
      </c>
      <c r="G138" s="155" t="s">
        <v>199</v>
      </c>
      <c r="H138" s="155">
        <f t="shared" si="38"/>
        <v>0</v>
      </c>
      <c r="I138" s="155">
        <f t="shared" si="38"/>
        <v>0</v>
      </c>
      <c r="J138" s="155">
        <f t="shared" si="38"/>
        <v>0</v>
      </c>
      <c r="K138" s="155">
        <f t="shared" si="38"/>
        <v>0</v>
      </c>
      <c r="L138" s="155">
        <f t="shared" si="38"/>
        <v>0</v>
      </c>
      <c r="M138" s="155">
        <f t="shared" si="38"/>
        <v>0</v>
      </c>
      <c r="N138" s="155">
        <f t="shared" si="38"/>
        <v>0</v>
      </c>
      <c r="O138" s="155">
        <f t="shared" si="38"/>
        <v>0</v>
      </c>
      <c r="P138" s="155">
        <f t="shared" si="38"/>
        <v>0</v>
      </c>
      <c r="Q138" s="155">
        <f t="shared" si="38"/>
        <v>0</v>
      </c>
      <c r="R138" s="155">
        <f t="shared" si="38"/>
        <v>0</v>
      </c>
      <c r="S138" s="155">
        <f t="shared" si="38"/>
        <v>0</v>
      </c>
      <c r="T138" s="155">
        <f t="shared" si="38"/>
        <v>0</v>
      </c>
      <c r="U138" s="155">
        <f t="shared" si="38"/>
        <v>0</v>
      </c>
      <c r="V138" s="155">
        <f t="shared" si="38"/>
        <v>0</v>
      </c>
      <c r="W138" s="155">
        <f t="shared" si="38"/>
        <v>0</v>
      </c>
      <c r="X138" s="155">
        <f t="shared" si="38"/>
        <v>0</v>
      </c>
      <c r="Y138" s="155">
        <f t="shared" si="38"/>
        <v>0</v>
      </c>
      <c r="Z138" s="155">
        <f t="shared" si="38"/>
        <v>0</v>
      </c>
      <c r="AA138" s="155">
        <f t="shared" si="38"/>
        <v>0</v>
      </c>
      <c r="AB138" s="155">
        <f t="shared" si="38"/>
        <v>0</v>
      </c>
      <c r="AC138" s="155" t="s">
        <v>199</v>
      </c>
      <c r="AD138" s="155">
        <f t="shared" si="38"/>
        <v>0</v>
      </c>
      <c r="AE138" s="155" t="s">
        <v>199</v>
      </c>
      <c r="AF138" s="155">
        <f t="shared" si="38"/>
        <v>0</v>
      </c>
      <c r="AG138" s="155" t="s">
        <v>199</v>
      </c>
      <c r="AH138" s="156" t="e">
        <f t="shared" si="22"/>
        <v>#DIV/0!</v>
      </c>
      <c r="AI138" s="126" t="s">
        <v>199</v>
      </c>
    </row>
    <row r="139" spans="1:35">
      <c r="A139" s="128"/>
      <c r="B139" s="159"/>
      <c r="C139" s="167"/>
      <c r="D139" s="155"/>
      <c r="E139" s="155"/>
      <c r="F139" s="155"/>
      <c r="G139" s="155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155"/>
      <c r="S139" s="155"/>
      <c r="T139" s="155"/>
      <c r="U139" s="155"/>
      <c r="V139" s="155"/>
      <c r="W139" s="155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  <c r="AH139" s="156"/>
      <c r="AI139" s="126"/>
    </row>
    <row r="140" spans="1:35">
      <c r="A140" s="128"/>
      <c r="B140" s="159"/>
      <c r="C140" s="167"/>
      <c r="D140" s="155"/>
      <c r="E140" s="155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55"/>
      <c r="Z140" s="155"/>
      <c r="AA140" s="155"/>
      <c r="AB140" s="155"/>
      <c r="AC140" s="155"/>
      <c r="AD140" s="155"/>
      <c r="AE140" s="155"/>
      <c r="AF140" s="155"/>
      <c r="AG140" s="155"/>
      <c r="AH140" s="156"/>
      <c r="AI140" s="126"/>
    </row>
    <row r="141" spans="1:35">
      <c r="A141" s="128"/>
      <c r="B141" s="129"/>
      <c r="C141" s="167"/>
      <c r="D141" s="155"/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  <c r="AH141" s="156"/>
      <c r="AI141" s="126"/>
    </row>
    <row r="142" spans="1:35" ht="63">
      <c r="A142" s="166" t="s">
        <v>113</v>
      </c>
      <c r="B142" s="145" t="s">
        <v>114</v>
      </c>
      <c r="C142" s="168" t="s">
        <v>199</v>
      </c>
      <c r="D142" s="146">
        <f>D143+D147</f>
        <v>11.795636440677967</v>
      </c>
      <c r="E142" s="146" t="s">
        <v>199</v>
      </c>
      <c r="F142" s="146">
        <f t="shared" ref="F142:AF142" si="39">F143+F147</f>
        <v>13.35247987</v>
      </c>
      <c r="G142" s="146" t="s">
        <v>199</v>
      </c>
      <c r="H142" s="146">
        <f t="shared" si="39"/>
        <v>47.18135581319109</v>
      </c>
      <c r="I142" s="146">
        <f t="shared" si="39"/>
        <v>0</v>
      </c>
      <c r="J142" s="146">
        <f t="shared" si="39"/>
        <v>47.181355815564004</v>
      </c>
      <c r="K142" s="146">
        <f t="shared" si="39"/>
        <v>0</v>
      </c>
      <c r="L142" s="146">
        <f t="shared" si="39"/>
        <v>0.97789999999999977</v>
      </c>
      <c r="M142" s="146">
        <f t="shared" si="39"/>
        <v>0</v>
      </c>
      <c r="N142" s="146">
        <f t="shared" si="39"/>
        <v>2.379540001669207</v>
      </c>
      <c r="O142" s="146">
        <f t="shared" si="39"/>
        <v>0</v>
      </c>
      <c r="P142" s="146">
        <f t="shared" si="39"/>
        <v>0.36597304000000003</v>
      </c>
      <c r="Q142" s="146">
        <f t="shared" si="39"/>
        <v>0</v>
      </c>
      <c r="R142" s="146">
        <f t="shared" si="39"/>
        <v>2.379540001669207</v>
      </c>
      <c r="S142" s="146">
        <f t="shared" si="39"/>
        <v>0</v>
      </c>
      <c r="T142" s="146">
        <f t="shared" si="39"/>
        <v>0.6119269599999998</v>
      </c>
      <c r="U142" s="146">
        <f t="shared" si="39"/>
        <v>0</v>
      </c>
      <c r="V142" s="146">
        <f t="shared" si="39"/>
        <v>2.2866304348491693</v>
      </c>
      <c r="W142" s="146">
        <f t="shared" si="39"/>
        <v>0</v>
      </c>
      <c r="X142" s="146">
        <f t="shared" si="39"/>
        <v>0</v>
      </c>
      <c r="Y142" s="146">
        <f t="shared" si="39"/>
        <v>0</v>
      </c>
      <c r="Z142" s="146">
        <f t="shared" si="39"/>
        <v>40.13564537737642</v>
      </c>
      <c r="AA142" s="146">
        <f t="shared" si="39"/>
        <v>0</v>
      </c>
      <c r="AB142" s="146">
        <f t="shared" si="39"/>
        <v>0</v>
      </c>
      <c r="AC142" s="146" t="s">
        <v>199</v>
      </c>
      <c r="AD142" s="146">
        <f t="shared" si="39"/>
        <v>46.203455813191091</v>
      </c>
      <c r="AE142" s="146" t="s">
        <v>199</v>
      </c>
      <c r="AF142" s="146">
        <f t="shared" si="39"/>
        <v>-3.7811800033384144</v>
      </c>
      <c r="AG142" s="146" t="s">
        <v>199</v>
      </c>
      <c r="AH142" s="147">
        <f t="shared" si="22"/>
        <v>-0.79451910887944321</v>
      </c>
      <c r="AI142" s="146" t="s">
        <v>199</v>
      </c>
    </row>
    <row r="143" spans="1:35" ht="31.5">
      <c r="A143" s="13" t="s">
        <v>115</v>
      </c>
      <c r="B143" s="129" t="s">
        <v>116</v>
      </c>
      <c r="C143" s="167" t="s">
        <v>199</v>
      </c>
      <c r="D143" s="155">
        <f>SUM(D144:D146)</f>
        <v>11.795636440677967</v>
      </c>
      <c r="E143" s="155" t="s">
        <v>199</v>
      </c>
      <c r="F143" s="155">
        <f t="shared" ref="F143:AF143" si="40">SUM(F144:F146)</f>
        <v>13.35247987</v>
      </c>
      <c r="G143" s="155" t="s">
        <v>199</v>
      </c>
      <c r="H143" s="155">
        <f t="shared" si="40"/>
        <v>47.18135581319109</v>
      </c>
      <c r="I143" s="155">
        <f t="shared" si="40"/>
        <v>0</v>
      </c>
      <c r="J143" s="155">
        <f t="shared" si="40"/>
        <v>47.181355815564004</v>
      </c>
      <c r="K143" s="155">
        <f t="shared" si="40"/>
        <v>0</v>
      </c>
      <c r="L143" s="155">
        <f t="shared" si="40"/>
        <v>0.97789999999999977</v>
      </c>
      <c r="M143" s="155">
        <f t="shared" si="40"/>
        <v>0</v>
      </c>
      <c r="N143" s="155">
        <f t="shared" si="40"/>
        <v>2.379540001669207</v>
      </c>
      <c r="O143" s="155">
        <f t="shared" si="40"/>
        <v>0</v>
      </c>
      <c r="P143" s="155">
        <f t="shared" si="40"/>
        <v>0.36597304000000003</v>
      </c>
      <c r="Q143" s="155">
        <f t="shared" si="40"/>
        <v>0</v>
      </c>
      <c r="R143" s="155">
        <f t="shared" si="40"/>
        <v>2.379540001669207</v>
      </c>
      <c r="S143" s="155">
        <f t="shared" si="40"/>
        <v>0</v>
      </c>
      <c r="T143" s="155">
        <f t="shared" si="40"/>
        <v>0.6119269599999998</v>
      </c>
      <c r="U143" s="155">
        <f t="shared" si="40"/>
        <v>0</v>
      </c>
      <c r="V143" s="155">
        <f t="shared" si="40"/>
        <v>2.2866304348491693</v>
      </c>
      <c r="W143" s="155">
        <f t="shared" si="40"/>
        <v>0</v>
      </c>
      <c r="X143" s="155">
        <f t="shared" si="40"/>
        <v>0</v>
      </c>
      <c r="Y143" s="155">
        <f t="shared" si="40"/>
        <v>0</v>
      </c>
      <c r="Z143" s="155">
        <f t="shared" si="40"/>
        <v>40.13564537737642</v>
      </c>
      <c r="AA143" s="155">
        <f t="shared" si="40"/>
        <v>0</v>
      </c>
      <c r="AB143" s="155">
        <f t="shared" si="40"/>
        <v>0</v>
      </c>
      <c r="AC143" s="155" t="s">
        <v>199</v>
      </c>
      <c r="AD143" s="155">
        <f t="shared" si="40"/>
        <v>46.203455813191091</v>
      </c>
      <c r="AE143" s="155" t="s">
        <v>199</v>
      </c>
      <c r="AF143" s="155">
        <f t="shared" si="40"/>
        <v>-3.7811800033384144</v>
      </c>
      <c r="AG143" s="155" t="s">
        <v>199</v>
      </c>
      <c r="AH143" s="156">
        <f t="shared" si="22"/>
        <v>-0.79451910887944321</v>
      </c>
      <c r="AI143" s="126" t="s">
        <v>199</v>
      </c>
    </row>
    <row r="144" spans="1:35" ht="78.75">
      <c r="A144" s="169" t="s">
        <v>115</v>
      </c>
      <c r="B144" s="157" t="s">
        <v>223</v>
      </c>
      <c r="C144" s="150" t="s">
        <v>224</v>
      </c>
      <c r="D144" s="151">
        <v>7.3577110169491524</v>
      </c>
      <c r="E144" s="151" t="s">
        <v>199</v>
      </c>
      <c r="F144" s="151">
        <v>5.4226849499999998</v>
      </c>
      <c r="G144" s="151" t="s">
        <v>199</v>
      </c>
      <c r="H144" s="151">
        <v>30.141308369911993</v>
      </c>
      <c r="I144" s="151">
        <f t="shared" ref="I144:L145" si="41">M144+Q144+U144+Y144</f>
        <v>0</v>
      </c>
      <c r="J144" s="151">
        <f t="shared" si="41"/>
        <v>30.141308373979804</v>
      </c>
      <c r="K144" s="151">
        <f t="shared" si="41"/>
        <v>0</v>
      </c>
      <c r="L144" s="151">
        <f t="shared" si="41"/>
        <v>0.58396075999999986</v>
      </c>
      <c r="M144" s="151"/>
      <c r="N144" s="151">
        <v>1.5189985681939475</v>
      </c>
      <c r="O144" s="151"/>
      <c r="P144" s="151">
        <v>0.22967836</v>
      </c>
      <c r="Q144" s="151"/>
      <c r="R144" s="151">
        <v>1.5189985681939475</v>
      </c>
      <c r="S144" s="151"/>
      <c r="T144" s="151">
        <v>0.35428239999999989</v>
      </c>
      <c r="U144" s="151"/>
      <c r="V144" s="151">
        <v>1.4674329349360886</v>
      </c>
      <c r="W144" s="151"/>
      <c r="X144" s="151"/>
      <c r="Y144" s="151"/>
      <c r="Z144" s="151">
        <v>25.635878302655822</v>
      </c>
      <c r="AA144" s="151"/>
      <c r="AB144" s="151"/>
      <c r="AC144" s="151" t="s">
        <v>199</v>
      </c>
      <c r="AD144" s="151">
        <f>H144-L144</f>
        <v>29.557347609911993</v>
      </c>
      <c r="AE144" s="151" t="s">
        <v>199</v>
      </c>
      <c r="AF144" s="151">
        <f>L144-(N144+R144)</f>
        <v>-2.4540363763878954</v>
      </c>
      <c r="AG144" s="151" t="s">
        <v>199</v>
      </c>
      <c r="AH144" s="152">
        <f t="shared" si="22"/>
        <v>-0.80778100380492301</v>
      </c>
      <c r="AI144" s="153" t="s">
        <v>209</v>
      </c>
    </row>
    <row r="145" spans="1:35" ht="47.25">
      <c r="A145" s="169" t="s">
        <v>115</v>
      </c>
      <c r="B145" s="157" t="s">
        <v>225</v>
      </c>
      <c r="C145" s="150" t="s">
        <v>226</v>
      </c>
      <c r="D145" s="151">
        <v>4.4379254237288137</v>
      </c>
      <c r="E145" s="151" t="s">
        <v>199</v>
      </c>
      <c r="F145" s="151">
        <v>7.92979492</v>
      </c>
      <c r="G145" s="151" t="s">
        <v>199</v>
      </c>
      <c r="H145" s="151">
        <v>17.0400474432791</v>
      </c>
      <c r="I145" s="151">
        <f t="shared" si="41"/>
        <v>0</v>
      </c>
      <c r="J145" s="151">
        <f t="shared" si="41"/>
        <v>17.040047441584196</v>
      </c>
      <c r="K145" s="151">
        <f t="shared" si="41"/>
        <v>0</v>
      </c>
      <c r="L145" s="151">
        <f t="shared" si="41"/>
        <v>0.39393923999999991</v>
      </c>
      <c r="M145" s="151"/>
      <c r="N145" s="151">
        <v>0.86054143347525947</v>
      </c>
      <c r="O145" s="151"/>
      <c r="P145" s="151">
        <v>0.13629468000000003</v>
      </c>
      <c r="Q145" s="151"/>
      <c r="R145" s="151">
        <v>0.86054143347525947</v>
      </c>
      <c r="S145" s="151"/>
      <c r="T145" s="151">
        <v>0.25764455999999991</v>
      </c>
      <c r="U145" s="151"/>
      <c r="V145" s="151">
        <v>0.81919749991308066</v>
      </c>
      <c r="W145" s="151"/>
      <c r="X145" s="151"/>
      <c r="Y145" s="151"/>
      <c r="Z145" s="151">
        <v>14.499767074720598</v>
      </c>
      <c r="AA145" s="151"/>
      <c r="AB145" s="151"/>
      <c r="AC145" s="151" t="s">
        <v>199</v>
      </c>
      <c r="AD145" s="151">
        <f>H145-L145</f>
        <v>16.646108203279098</v>
      </c>
      <c r="AE145" s="151" t="s">
        <v>199</v>
      </c>
      <c r="AF145" s="151">
        <f>L145-(N145+R145)</f>
        <v>-1.327143626950519</v>
      </c>
      <c r="AG145" s="151" t="s">
        <v>199</v>
      </c>
      <c r="AH145" s="152">
        <f t="shared" si="22"/>
        <v>-0.77110966150165872</v>
      </c>
      <c r="AI145" s="153" t="s">
        <v>209</v>
      </c>
    </row>
    <row r="146" spans="1:35">
      <c r="A146" s="128"/>
      <c r="B146" s="129"/>
      <c r="C146" s="158"/>
      <c r="D146" s="155"/>
      <c r="E146" s="155"/>
      <c r="F146" s="155"/>
      <c r="G146" s="155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  <c r="AH146" s="156"/>
      <c r="AI146" s="126"/>
    </row>
    <row r="147" spans="1:35" ht="47.25">
      <c r="A147" s="13" t="s">
        <v>117</v>
      </c>
      <c r="B147" s="129" t="s">
        <v>118</v>
      </c>
      <c r="C147" s="154" t="s">
        <v>199</v>
      </c>
      <c r="D147" s="155">
        <f>SUM(D148:D148)</f>
        <v>0</v>
      </c>
      <c r="E147" s="155" t="s">
        <v>199</v>
      </c>
      <c r="F147" s="155">
        <f t="shared" ref="F147:AF147" si="42">SUM(F148:F148)</f>
        <v>0</v>
      </c>
      <c r="G147" s="155" t="s">
        <v>199</v>
      </c>
      <c r="H147" s="155">
        <f t="shared" si="42"/>
        <v>0</v>
      </c>
      <c r="I147" s="155">
        <f t="shared" si="42"/>
        <v>0</v>
      </c>
      <c r="J147" s="155">
        <f t="shared" si="42"/>
        <v>0</v>
      </c>
      <c r="K147" s="155">
        <f t="shared" si="42"/>
        <v>0</v>
      </c>
      <c r="L147" s="155">
        <f t="shared" si="42"/>
        <v>0</v>
      </c>
      <c r="M147" s="155">
        <f t="shared" si="42"/>
        <v>0</v>
      </c>
      <c r="N147" s="155">
        <f t="shared" si="42"/>
        <v>0</v>
      </c>
      <c r="O147" s="155">
        <f t="shared" si="42"/>
        <v>0</v>
      </c>
      <c r="P147" s="155">
        <f t="shared" si="42"/>
        <v>0</v>
      </c>
      <c r="Q147" s="155">
        <f t="shared" si="42"/>
        <v>0</v>
      </c>
      <c r="R147" s="155">
        <f t="shared" si="42"/>
        <v>0</v>
      </c>
      <c r="S147" s="155">
        <f t="shared" si="42"/>
        <v>0</v>
      </c>
      <c r="T147" s="155">
        <f t="shared" si="42"/>
        <v>0</v>
      </c>
      <c r="U147" s="155">
        <f t="shared" si="42"/>
        <v>0</v>
      </c>
      <c r="V147" s="155">
        <f t="shared" si="42"/>
        <v>0</v>
      </c>
      <c r="W147" s="155">
        <f t="shared" si="42"/>
        <v>0</v>
      </c>
      <c r="X147" s="155">
        <f t="shared" si="42"/>
        <v>0</v>
      </c>
      <c r="Y147" s="155">
        <f t="shared" si="42"/>
        <v>0</v>
      </c>
      <c r="Z147" s="155">
        <f t="shared" si="42"/>
        <v>0</v>
      </c>
      <c r="AA147" s="155">
        <f t="shared" si="42"/>
        <v>0</v>
      </c>
      <c r="AB147" s="155">
        <f t="shared" si="42"/>
        <v>0</v>
      </c>
      <c r="AC147" s="155" t="s">
        <v>199</v>
      </c>
      <c r="AD147" s="155">
        <f t="shared" si="42"/>
        <v>0</v>
      </c>
      <c r="AE147" s="155" t="s">
        <v>199</v>
      </c>
      <c r="AF147" s="155">
        <f t="shared" si="42"/>
        <v>0</v>
      </c>
      <c r="AG147" s="155" t="s">
        <v>199</v>
      </c>
      <c r="AH147" s="156" t="e">
        <f t="shared" si="22"/>
        <v>#DIV/0!</v>
      </c>
      <c r="AI147" s="126" t="s">
        <v>199</v>
      </c>
    </row>
    <row r="148" spans="1:35">
      <c r="A148" s="128"/>
      <c r="B148" s="129"/>
      <c r="C148" s="158"/>
      <c r="D148" s="155"/>
      <c r="E148" s="155"/>
      <c r="F148" s="155"/>
      <c r="G148" s="155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  <c r="AH148" s="156"/>
      <c r="AI148" s="126"/>
    </row>
    <row r="149" spans="1:35" ht="94.5">
      <c r="A149" s="170" t="s">
        <v>119</v>
      </c>
      <c r="B149" s="141" t="s">
        <v>120</v>
      </c>
      <c r="C149" s="165" t="s">
        <v>199</v>
      </c>
      <c r="D149" s="142">
        <f t="shared" ref="D149:AF149" si="43">D150+D154</f>
        <v>67.408000000000001</v>
      </c>
      <c r="E149" s="142" t="s">
        <v>199</v>
      </c>
      <c r="F149" s="142">
        <f t="shared" si="43"/>
        <v>82.543205150000006</v>
      </c>
      <c r="G149" s="142" t="s">
        <v>199</v>
      </c>
      <c r="H149" s="142">
        <f t="shared" si="43"/>
        <v>280.90342270217599</v>
      </c>
      <c r="I149" s="142">
        <f t="shared" si="43"/>
        <v>0</v>
      </c>
      <c r="J149" s="142">
        <f t="shared" si="43"/>
        <v>0</v>
      </c>
      <c r="K149" s="142">
        <f t="shared" si="43"/>
        <v>0</v>
      </c>
      <c r="L149" s="142">
        <f t="shared" si="43"/>
        <v>99.336649300000005</v>
      </c>
      <c r="M149" s="142">
        <f t="shared" si="43"/>
        <v>0</v>
      </c>
      <c r="N149" s="142">
        <f t="shared" si="43"/>
        <v>0</v>
      </c>
      <c r="O149" s="142">
        <f t="shared" si="43"/>
        <v>0</v>
      </c>
      <c r="P149" s="142">
        <f t="shared" si="43"/>
        <v>2.3227527200000004</v>
      </c>
      <c r="Q149" s="142">
        <f t="shared" si="43"/>
        <v>0</v>
      </c>
      <c r="R149" s="142">
        <f t="shared" si="43"/>
        <v>0</v>
      </c>
      <c r="S149" s="142">
        <f t="shared" si="43"/>
        <v>0</v>
      </c>
      <c r="T149" s="142">
        <f t="shared" si="43"/>
        <v>97.013896580000008</v>
      </c>
      <c r="U149" s="142">
        <f t="shared" si="43"/>
        <v>0</v>
      </c>
      <c r="V149" s="142">
        <f t="shared" si="43"/>
        <v>0</v>
      </c>
      <c r="W149" s="142">
        <f t="shared" si="43"/>
        <v>0</v>
      </c>
      <c r="X149" s="142">
        <f t="shared" si="43"/>
        <v>0</v>
      </c>
      <c r="Y149" s="142">
        <f t="shared" si="43"/>
        <v>0</v>
      </c>
      <c r="Z149" s="142">
        <f t="shared" si="43"/>
        <v>0</v>
      </c>
      <c r="AA149" s="142">
        <f t="shared" si="43"/>
        <v>0</v>
      </c>
      <c r="AB149" s="142">
        <f t="shared" si="43"/>
        <v>0</v>
      </c>
      <c r="AC149" s="142" t="s">
        <v>199</v>
      </c>
      <c r="AD149" s="142">
        <f t="shared" si="43"/>
        <v>181.56677340217598</v>
      </c>
      <c r="AE149" s="142" t="s">
        <v>199</v>
      </c>
      <c r="AF149" s="142">
        <f t="shared" si="43"/>
        <v>99.336649300000005</v>
      </c>
      <c r="AG149" s="142" t="s">
        <v>199</v>
      </c>
      <c r="AH149" s="143" t="e">
        <f t="shared" si="22"/>
        <v>#DIV/0!</v>
      </c>
      <c r="AI149" s="142" t="s">
        <v>199</v>
      </c>
    </row>
    <row r="150" spans="1:35" ht="78.75">
      <c r="A150" s="166" t="s">
        <v>121</v>
      </c>
      <c r="B150" s="145" t="s">
        <v>122</v>
      </c>
      <c r="C150" s="163" t="s">
        <v>199</v>
      </c>
      <c r="D150" s="146">
        <f t="shared" ref="D150:AF150" si="44">SUM(D151:D153)</f>
        <v>0</v>
      </c>
      <c r="E150" s="146" t="s">
        <v>199</v>
      </c>
      <c r="F150" s="146">
        <f t="shared" si="44"/>
        <v>0</v>
      </c>
      <c r="G150" s="146" t="s">
        <v>199</v>
      </c>
      <c r="H150" s="146">
        <f t="shared" si="44"/>
        <v>0</v>
      </c>
      <c r="I150" s="146">
        <f t="shared" si="44"/>
        <v>0</v>
      </c>
      <c r="J150" s="146">
        <f t="shared" si="44"/>
        <v>0</v>
      </c>
      <c r="K150" s="146">
        <f t="shared" si="44"/>
        <v>0</v>
      </c>
      <c r="L150" s="146">
        <f t="shared" si="44"/>
        <v>0</v>
      </c>
      <c r="M150" s="146">
        <f t="shared" si="44"/>
        <v>0</v>
      </c>
      <c r="N150" s="146">
        <f t="shared" si="44"/>
        <v>0</v>
      </c>
      <c r="O150" s="146">
        <f t="shared" si="44"/>
        <v>0</v>
      </c>
      <c r="P150" s="146">
        <f t="shared" si="44"/>
        <v>0</v>
      </c>
      <c r="Q150" s="146">
        <f t="shared" si="44"/>
        <v>0</v>
      </c>
      <c r="R150" s="146">
        <f t="shared" si="44"/>
        <v>0</v>
      </c>
      <c r="S150" s="146">
        <f t="shared" si="44"/>
        <v>0</v>
      </c>
      <c r="T150" s="146">
        <f t="shared" si="44"/>
        <v>0</v>
      </c>
      <c r="U150" s="146">
        <f t="shared" si="44"/>
        <v>0</v>
      </c>
      <c r="V150" s="146">
        <f t="shared" si="44"/>
        <v>0</v>
      </c>
      <c r="W150" s="146">
        <f t="shared" si="44"/>
        <v>0</v>
      </c>
      <c r="X150" s="146">
        <f t="shared" si="44"/>
        <v>0</v>
      </c>
      <c r="Y150" s="146">
        <f t="shared" si="44"/>
        <v>0</v>
      </c>
      <c r="Z150" s="146">
        <f t="shared" si="44"/>
        <v>0</v>
      </c>
      <c r="AA150" s="146">
        <f t="shared" si="44"/>
        <v>0</v>
      </c>
      <c r="AB150" s="146">
        <f t="shared" si="44"/>
        <v>0</v>
      </c>
      <c r="AC150" s="146" t="s">
        <v>199</v>
      </c>
      <c r="AD150" s="146">
        <f t="shared" si="44"/>
        <v>0</v>
      </c>
      <c r="AE150" s="146" t="s">
        <v>199</v>
      </c>
      <c r="AF150" s="146">
        <f t="shared" si="44"/>
        <v>0</v>
      </c>
      <c r="AG150" s="146" t="s">
        <v>199</v>
      </c>
      <c r="AH150" s="147" t="e">
        <f t="shared" si="22"/>
        <v>#DIV/0!</v>
      </c>
      <c r="AI150" s="146" t="s">
        <v>199</v>
      </c>
    </row>
    <row r="151" spans="1:35">
      <c r="A151" s="128"/>
      <c r="B151" s="159"/>
      <c r="C151" s="158"/>
      <c r="D151" s="155"/>
      <c r="E151" s="155"/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55"/>
      <c r="U151" s="155"/>
      <c r="V151" s="155"/>
      <c r="W151" s="155"/>
      <c r="X151" s="155"/>
      <c r="Y151" s="155"/>
      <c r="Z151" s="155"/>
      <c r="AA151" s="155"/>
      <c r="AB151" s="155"/>
      <c r="AC151" s="155"/>
      <c r="AD151" s="155"/>
      <c r="AE151" s="155"/>
      <c r="AF151" s="155"/>
      <c r="AG151" s="155"/>
      <c r="AH151" s="156"/>
      <c r="AI151" s="126"/>
    </row>
    <row r="152" spans="1:35">
      <c r="A152" s="128"/>
      <c r="B152" s="159"/>
      <c r="C152" s="158"/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55"/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155"/>
      <c r="AF152" s="155"/>
      <c r="AG152" s="155"/>
      <c r="AH152" s="156"/>
      <c r="AI152" s="126"/>
    </row>
    <row r="153" spans="1:35">
      <c r="A153" s="128"/>
      <c r="B153" s="171"/>
      <c r="C153" s="158"/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55"/>
      <c r="U153" s="155"/>
      <c r="V153" s="155"/>
      <c r="W153" s="155"/>
      <c r="X153" s="155"/>
      <c r="Y153" s="155"/>
      <c r="Z153" s="155"/>
      <c r="AA153" s="155"/>
      <c r="AB153" s="155"/>
      <c r="AC153" s="155"/>
      <c r="AD153" s="155"/>
      <c r="AE153" s="155"/>
      <c r="AF153" s="155"/>
      <c r="AG153" s="155"/>
      <c r="AH153" s="156"/>
      <c r="AI153" s="126"/>
    </row>
    <row r="154" spans="1:35" ht="78.75">
      <c r="A154" s="166" t="s">
        <v>123</v>
      </c>
      <c r="B154" s="145" t="s">
        <v>227</v>
      </c>
      <c r="C154" s="144" t="s">
        <v>199</v>
      </c>
      <c r="D154" s="146">
        <f>SUM(D155:D156)</f>
        <v>67.408000000000001</v>
      </c>
      <c r="E154" s="146" t="s">
        <v>199</v>
      </c>
      <c r="F154" s="146">
        <f t="shared" ref="F154:AF154" si="45">SUM(F155:F156)</f>
        <v>82.543205150000006</v>
      </c>
      <c r="G154" s="146" t="s">
        <v>199</v>
      </c>
      <c r="H154" s="146">
        <f t="shared" si="45"/>
        <v>280.90342270217599</v>
      </c>
      <c r="I154" s="146">
        <f t="shared" si="45"/>
        <v>0</v>
      </c>
      <c r="J154" s="146">
        <f t="shared" si="45"/>
        <v>0</v>
      </c>
      <c r="K154" s="146">
        <f t="shared" si="45"/>
        <v>0</v>
      </c>
      <c r="L154" s="146">
        <f t="shared" si="45"/>
        <v>99.336649300000005</v>
      </c>
      <c r="M154" s="146">
        <f t="shared" si="45"/>
        <v>0</v>
      </c>
      <c r="N154" s="146">
        <f t="shared" si="45"/>
        <v>0</v>
      </c>
      <c r="O154" s="146">
        <f t="shared" si="45"/>
        <v>0</v>
      </c>
      <c r="P154" s="146">
        <f t="shared" si="45"/>
        <v>2.3227527200000004</v>
      </c>
      <c r="Q154" s="146">
        <f t="shared" si="45"/>
        <v>0</v>
      </c>
      <c r="R154" s="146">
        <f t="shared" si="45"/>
        <v>0</v>
      </c>
      <c r="S154" s="146">
        <f t="shared" si="45"/>
        <v>0</v>
      </c>
      <c r="T154" s="146">
        <f t="shared" si="45"/>
        <v>97.013896580000008</v>
      </c>
      <c r="U154" s="146">
        <f t="shared" si="45"/>
        <v>0</v>
      </c>
      <c r="V154" s="146">
        <f t="shared" si="45"/>
        <v>0</v>
      </c>
      <c r="W154" s="146">
        <f t="shared" si="45"/>
        <v>0</v>
      </c>
      <c r="X154" s="146">
        <f t="shared" si="45"/>
        <v>0</v>
      </c>
      <c r="Y154" s="146">
        <f t="shared" si="45"/>
        <v>0</v>
      </c>
      <c r="Z154" s="146">
        <f t="shared" si="45"/>
        <v>0</v>
      </c>
      <c r="AA154" s="146">
        <f t="shared" si="45"/>
        <v>0</v>
      </c>
      <c r="AB154" s="146">
        <f t="shared" si="45"/>
        <v>0</v>
      </c>
      <c r="AC154" s="146" t="s">
        <v>199</v>
      </c>
      <c r="AD154" s="146">
        <f t="shared" si="45"/>
        <v>181.56677340217598</v>
      </c>
      <c r="AE154" s="146" t="s">
        <v>199</v>
      </c>
      <c r="AF154" s="146">
        <f t="shared" si="45"/>
        <v>99.336649300000005</v>
      </c>
      <c r="AG154" s="146" t="s">
        <v>199</v>
      </c>
      <c r="AH154" s="147" t="e">
        <f t="shared" si="22"/>
        <v>#DIV/0!</v>
      </c>
      <c r="AI154" s="146" t="s">
        <v>199</v>
      </c>
    </row>
    <row r="155" spans="1:35" ht="110.25">
      <c r="A155" s="148" t="s">
        <v>123</v>
      </c>
      <c r="B155" s="172" t="s">
        <v>228</v>
      </c>
      <c r="C155" s="150" t="s">
        <v>229</v>
      </c>
      <c r="D155" s="173">
        <v>67.408000000000001</v>
      </c>
      <c r="E155" s="173" t="s">
        <v>199</v>
      </c>
      <c r="F155" s="173">
        <v>82.543205150000006</v>
      </c>
      <c r="G155" s="173" t="s">
        <v>199</v>
      </c>
      <c r="H155" s="173">
        <v>280.90342270217599</v>
      </c>
      <c r="I155" s="151">
        <f>M155+Q155+U155+Y155</f>
        <v>0</v>
      </c>
      <c r="J155" s="151">
        <f>N155+R155+V155+Z155</f>
        <v>0</v>
      </c>
      <c r="K155" s="151">
        <f>O155+S155+W155+AA155</f>
        <v>0</v>
      </c>
      <c r="L155" s="151">
        <f>P155+T155+X155+AB155</f>
        <v>99.336649300000005</v>
      </c>
      <c r="M155" s="173"/>
      <c r="N155" s="173"/>
      <c r="O155" s="173"/>
      <c r="P155" s="173">
        <v>2.3227527200000004</v>
      </c>
      <c r="Q155" s="173"/>
      <c r="R155" s="173"/>
      <c r="S155" s="173"/>
      <c r="T155" s="173">
        <v>97.013896580000008</v>
      </c>
      <c r="U155" s="173"/>
      <c r="V155" s="173"/>
      <c r="W155" s="173"/>
      <c r="X155" s="173"/>
      <c r="Y155" s="173"/>
      <c r="Z155" s="173"/>
      <c r="AA155" s="173"/>
      <c r="AB155" s="173"/>
      <c r="AC155" s="173" t="s">
        <v>199</v>
      </c>
      <c r="AD155" s="151">
        <f>H155-L155</f>
        <v>181.56677340217598</v>
      </c>
      <c r="AE155" s="173" t="s">
        <v>199</v>
      </c>
      <c r="AF155" s="151">
        <f>L155-(N155+R155)</f>
        <v>99.336649300000005</v>
      </c>
      <c r="AG155" s="173" t="s">
        <v>199</v>
      </c>
      <c r="AH155" s="152" t="e">
        <f t="shared" si="22"/>
        <v>#DIV/0!</v>
      </c>
      <c r="AI155" s="153" t="s">
        <v>230</v>
      </c>
    </row>
    <row r="156" spans="1:35">
      <c r="A156" s="128"/>
      <c r="B156" s="171"/>
      <c r="C156" s="158"/>
      <c r="D156" s="155"/>
      <c r="E156" s="155"/>
      <c r="F156" s="155"/>
      <c r="G156" s="155"/>
      <c r="H156" s="155"/>
      <c r="I156" s="155"/>
      <c r="J156" s="155"/>
      <c r="K156" s="155"/>
      <c r="L156" s="155"/>
      <c r="M156" s="155"/>
      <c r="N156" s="155"/>
      <c r="O156" s="155"/>
      <c r="P156" s="155"/>
      <c r="Q156" s="155"/>
      <c r="R156" s="155"/>
      <c r="S156" s="155"/>
      <c r="T156" s="155"/>
      <c r="U156" s="155"/>
      <c r="V156" s="155"/>
      <c r="W156" s="155"/>
      <c r="X156" s="155"/>
      <c r="Y156" s="155"/>
      <c r="Z156" s="155"/>
      <c r="AA156" s="155"/>
      <c r="AB156" s="155"/>
      <c r="AC156" s="155"/>
      <c r="AD156" s="155"/>
      <c r="AE156" s="155"/>
      <c r="AF156" s="155"/>
      <c r="AG156" s="155"/>
      <c r="AH156" s="156"/>
      <c r="AI156" s="126"/>
    </row>
    <row r="157" spans="1:35" ht="47.25">
      <c r="A157" s="170" t="s">
        <v>124</v>
      </c>
      <c r="B157" s="141" t="s">
        <v>125</v>
      </c>
      <c r="C157" s="165" t="s">
        <v>199</v>
      </c>
      <c r="D157" s="142">
        <f t="shared" ref="D157:AF157" si="46">SUM(D158:D160)</f>
        <v>0</v>
      </c>
      <c r="E157" s="142" t="s">
        <v>199</v>
      </c>
      <c r="F157" s="142">
        <f t="shared" si="46"/>
        <v>0</v>
      </c>
      <c r="G157" s="142" t="s">
        <v>199</v>
      </c>
      <c r="H157" s="142">
        <f t="shared" si="46"/>
        <v>0</v>
      </c>
      <c r="I157" s="142">
        <f t="shared" si="46"/>
        <v>0</v>
      </c>
      <c r="J157" s="142">
        <f t="shared" si="46"/>
        <v>0</v>
      </c>
      <c r="K157" s="142">
        <f t="shared" si="46"/>
        <v>0</v>
      </c>
      <c r="L157" s="142">
        <f t="shared" si="46"/>
        <v>0</v>
      </c>
      <c r="M157" s="142">
        <f t="shared" si="46"/>
        <v>0</v>
      </c>
      <c r="N157" s="142">
        <f t="shared" si="46"/>
        <v>0</v>
      </c>
      <c r="O157" s="142">
        <f t="shared" si="46"/>
        <v>0</v>
      </c>
      <c r="P157" s="142">
        <f t="shared" si="46"/>
        <v>0</v>
      </c>
      <c r="Q157" s="142">
        <f t="shared" si="46"/>
        <v>0</v>
      </c>
      <c r="R157" s="142">
        <f t="shared" si="46"/>
        <v>0</v>
      </c>
      <c r="S157" s="142">
        <f t="shared" si="46"/>
        <v>0</v>
      </c>
      <c r="T157" s="142">
        <f t="shared" si="46"/>
        <v>0</v>
      </c>
      <c r="U157" s="142">
        <f t="shared" si="46"/>
        <v>0</v>
      </c>
      <c r="V157" s="142">
        <f t="shared" si="46"/>
        <v>0</v>
      </c>
      <c r="W157" s="142">
        <f t="shared" si="46"/>
        <v>0</v>
      </c>
      <c r="X157" s="142">
        <f t="shared" si="46"/>
        <v>0</v>
      </c>
      <c r="Y157" s="142">
        <f t="shared" si="46"/>
        <v>0</v>
      </c>
      <c r="Z157" s="142">
        <f t="shared" si="46"/>
        <v>0</v>
      </c>
      <c r="AA157" s="142">
        <f t="shared" si="46"/>
        <v>0</v>
      </c>
      <c r="AB157" s="142">
        <f t="shared" si="46"/>
        <v>0</v>
      </c>
      <c r="AC157" s="142" t="s">
        <v>199</v>
      </c>
      <c r="AD157" s="142">
        <f t="shared" si="46"/>
        <v>0</v>
      </c>
      <c r="AE157" s="142" t="s">
        <v>199</v>
      </c>
      <c r="AF157" s="142">
        <f t="shared" si="46"/>
        <v>0</v>
      </c>
      <c r="AG157" s="142" t="s">
        <v>199</v>
      </c>
      <c r="AH157" s="143" t="e">
        <f t="shared" ref="AH157:AH167" si="47">AF157/(N157+R157)</f>
        <v>#DIV/0!</v>
      </c>
      <c r="AI157" s="142" t="s">
        <v>199</v>
      </c>
    </row>
    <row r="158" spans="1:35">
      <c r="A158" s="128"/>
      <c r="B158" s="159"/>
      <c r="C158" s="158"/>
      <c r="D158" s="155"/>
      <c r="E158" s="155"/>
      <c r="F158" s="155"/>
      <c r="G158" s="155"/>
      <c r="H158" s="155"/>
      <c r="I158" s="155"/>
      <c r="J158" s="155"/>
      <c r="K158" s="155"/>
      <c r="L158" s="155"/>
      <c r="M158" s="155"/>
      <c r="N158" s="155"/>
      <c r="O158" s="155"/>
      <c r="P158" s="155"/>
      <c r="Q158" s="155"/>
      <c r="R158" s="155"/>
      <c r="S158" s="155"/>
      <c r="T158" s="155"/>
      <c r="U158" s="155"/>
      <c r="V158" s="155"/>
      <c r="W158" s="155"/>
      <c r="X158" s="155"/>
      <c r="Y158" s="155"/>
      <c r="Z158" s="155"/>
      <c r="AA158" s="155"/>
      <c r="AB158" s="155"/>
      <c r="AC158" s="155"/>
      <c r="AD158" s="155"/>
      <c r="AE158" s="155"/>
      <c r="AF158" s="155"/>
      <c r="AG158" s="155"/>
      <c r="AH158" s="156"/>
      <c r="AI158" s="126"/>
    </row>
    <row r="159" spans="1:35">
      <c r="A159" s="128"/>
      <c r="B159" s="159"/>
      <c r="C159" s="158"/>
      <c r="D159" s="155"/>
      <c r="E159" s="155"/>
      <c r="F159" s="155"/>
      <c r="G159" s="155"/>
      <c r="H159" s="155"/>
      <c r="I159" s="155"/>
      <c r="J159" s="155"/>
      <c r="K159" s="155"/>
      <c r="L159" s="155"/>
      <c r="M159" s="155"/>
      <c r="N159" s="155"/>
      <c r="O159" s="155"/>
      <c r="P159" s="155"/>
      <c r="Q159" s="155"/>
      <c r="R159" s="155"/>
      <c r="S159" s="155"/>
      <c r="T159" s="155"/>
      <c r="U159" s="155"/>
      <c r="V159" s="155"/>
      <c r="W159" s="155"/>
      <c r="X159" s="155"/>
      <c r="Y159" s="155"/>
      <c r="Z159" s="155"/>
      <c r="AA159" s="155"/>
      <c r="AB159" s="155"/>
      <c r="AC159" s="155"/>
      <c r="AD159" s="155"/>
      <c r="AE159" s="155"/>
      <c r="AF159" s="155"/>
      <c r="AG159" s="155"/>
      <c r="AH159" s="156"/>
      <c r="AI159" s="126"/>
    </row>
    <row r="160" spans="1:35">
      <c r="A160" s="128"/>
      <c r="B160" s="171"/>
      <c r="C160" s="158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  <c r="O160" s="155"/>
      <c r="P160" s="155"/>
      <c r="Q160" s="155"/>
      <c r="R160" s="155"/>
      <c r="S160" s="155"/>
      <c r="T160" s="155"/>
      <c r="U160" s="155"/>
      <c r="V160" s="155"/>
      <c r="W160" s="155"/>
      <c r="X160" s="155"/>
      <c r="Y160" s="155"/>
      <c r="Z160" s="155"/>
      <c r="AA160" s="155"/>
      <c r="AB160" s="155"/>
      <c r="AC160" s="155"/>
      <c r="AD160" s="155"/>
      <c r="AE160" s="155"/>
      <c r="AF160" s="155"/>
      <c r="AG160" s="155"/>
      <c r="AH160" s="156"/>
      <c r="AI160" s="126"/>
    </row>
    <row r="161" spans="1:35" ht="47.25">
      <c r="A161" s="170" t="s">
        <v>126</v>
      </c>
      <c r="B161" s="141" t="s">
        <v>127</v>
      </c>
      <c r="C161" s="140" t="s">
        <v>199</v>
      </c>
      <c r="D161" s="142">
        <f t="shared" ref="D161:AF161" si="48">SUM(D162:D164)</f>
        <v>0</v>
      </c>
      <c r="E161" s="142" t="s">
        <v>199</v>
      </c>
      <c r="F161" s="142">
        <f t="shared" si="48"/>
        <v>0</v>
      </c>
      <c r="G161" s="142" t="s">
        <v>199</v>
      </c>
      <c r="H161" s="142">
        <f t="shared" si="48"/>
        <v>0</v>
      </c>
      <c r="I161" s="142">
        <f t="shared" si="48"/>
        <v>0</v>
      </c>
      <c r="J161" s="142">
        <f t="shared" si="48"/>
        <v>0</v>
      </c>
      <c r="K161" s="142">
        <f t="shared" si="48"/>
        <v>0</v>
      </c>
      <c r="L161" s="142">
        <f t="shared" si="48"/>
        <v>0</v>
      </c>
      <c r="M161" s="142">
        <f t="shared" si="48"/>
        <v>0</v>
      </c>
      <c r="N161" s="142">
        <f t="shared" si="48"/>
        <v>0</v>
      </c>
      <c r="O161" s="142">
        <f t="shared" si="48"/>
        <v>0</v>
      </c>
      <c r="P161" s="142">
        <f t="shared" si="48"/>
        <v>0</v>
      </c>
      <c r="Q161" s="142">
        <f t="shared" si="48"/>
        <v>0</v>
      </c>
      <c r="R161" s="142">
        <f t="shared" si="48"/>
        <v>0</v>
      </c>
      <c r="S161" s="142">
        <f t="shared" si="48"/>
        <v>0</v>
      </c>
      <c r="T161" s="142">
        <f t="shared" si="48"/>
        <v>0</v>
      </c>
      <c r="U161" s="142">
        <f t="shared" si="48"/>
        <v>0</v>
      </c>
      <c r="V161" s="142">
        <f t="shared" si="48"/>
        <v>0</v>
      </c>
      <c r="W161" s="142">
        <f t="shared" si="48"/>
        <v>0</v>
      </c>
      <c r="X161" s="142">
        <f t="shared" si="48"/>
        <v>0</v>
      </c>
      <c r="Y161" s="142">
        <f t="shared" si="48"/>
        <v>0</v>
      </c>
      <c r="Z161" s="142">
        <f t="shared" si="48"/>
        <v>0</v>
      </c>
      <c r="AA161" s="142">
        <f t="shared" si="48"/>
        <v>0</v>
      </c>
      <c r="AB161" s="142">
        <f t="shared" si="48"/>
        <v>0</v>
      </c>
      <c r="AC161" s="142" t="s">
        <v>199</v>
      </c>
      <c r="AD161" s="142">
        <f t="shared" si="48"/>
        <v>0</v>
      </c>
      <c r="AE161" s="142" t="s">
        <v>199</v>
      </c>
      <c r="AF161" s="142">
        <f t="shared" si="48"/>
        <v>0</v>
      </c>
      <c r="AG161" s="142" t="s">
        <v>199</v>
      </c>
      <c r="AH161" s="143" t="e">
        <f t="shared" si="47"/>
        <v>#DIV/0!</v>
      </c>
      <c r="AI161" s="142" t="s">
        <v>199</v>
      </c>
    </row>
    <row r="162" spans="1:35">
      <c r="A162" s="128"/>
      <c r="B162" s="159"/>
      <c r="C162" s="158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  <c r="W162" s="155"/>
      <c r="X162" s="155"/>
      <c r="Y162" s="155"/>
      <c r="Z162" s="155"/>
      <c r="AA162" s="155"/>
      <c r="AB162" s="155"/>
      <c r="AC162" s="155"/>
      <c r="AD162" s="155"/>
      <c r="AE162" s="155"/>
      <c r="AF162" s="155"/>
      <c r="AG162" s="155"/>
      <c r="AH162" s="156"/>
      <c r="AI162" s="126"/>
    </row>
    <row r="163" spans="1:35">
      <c r="A163" s="128"/>
      <c r="B163" s="159"/>
      <c r="C163" s="158"/>
      <c r="D163" s="155"/>
      <c r="E163" s="155"/>
      <c r="F163" s="155"/>
      <c r="G163" s="155"/>
      <c r="H163" s="155"/>
      <c r="I163" s="155"/>
      <c r="J163" s="155"/>
      <c r="K163" s="155"/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  <c r="W163" s="155"/>
      <c r="X163" s="155"/>
      <c r="Y163" s="155"/>
      <c r="Z163" s="155"/>
      <c r="AA163" s="155"/>
      <c r="AB163" s="155"/>
      <c r="AC163" s="155"/>
      <c r="AD163" s="155"/>
      <c r="AE163" s="155"/>
      <c r="AF163" s="155"/>
      <c r="AG163" s="155"/>
      <c r="AH163" s="156"/>
      <c r="AI163" s="126"/>
    </row>
    <row r="164" spans="1:35">
      <c r="A164" s="128"/>
      <c r="B164" s="171"/>
      <c r="C164" s="158"/>
      <c r="D164" s="155"/>
      <c r="E164" s="155"/>
      <c r="F164" s="155"/>
      <c r="G164" s="155"/>
      <c r="H164" s="155"/>
      <c r="I164" s="155"/>
      <c r="J164" s="155"/>
      <c r="K164" s="155"/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  <c r="W164" s="155"/>
      <c r="X164" s="155"/>
      <c r="Y164" s="155"/>
      <c r="Z164" s="155"/>
      <c r="AA164" s="155"/>
      <c r="AB164" s="155"/>
      <c r="AC164" s="155"/>
      <c r="AD164" s="155"/>
      <c r="AE164" s="155"/>
      <c r="AF164" s="155"/>
      <c r="AG164" s="155"/>
      <c r="AH164" s="156"/>
      <c r="AI164" s="126"/>
    </row>
    <row r="165" spans="1:35" ht="31.5">
      <c r="A165" s="170" t="s">
        <v>128</v>
      </c>
      <c r="B165" s="141" t="s">
        <v>129</v>
      </c>
      <c r="C165" s="140" t="s">
        <v>199</v>
      </c>
      <c r="D165" s="142">
        <f>SUM(D166:D168)</f>
        <v>0</v>
      </c>
      <c r="E165" s="142" t="s">
        <v>199</v>
      </c>
      <c r="F165" s="142">
        <f t="shared" ref="F165:AF165" si="49">SUM(F166:F168)</f>
        <v>211.47940854999999</v>
      </c>
      <c r="G165" s="142" t="s">
        <v>199</v>
      </c>
      <c r="H165" s="142">
        <f t="shared" si="49"/>
        <v>9.7774960918194012</v>
      </c>
      <c r="I165" s="142">
        <f t="shared" si="49"/>
        <v>0</v>
      </c>
      <c r="J165" s="142">
        <f t="shared" si="49"/>
        <v>9.7774960918194012</v>
      </c>
      <c r="K165" s="142">
        <f t="shared" si="49"/>
        <v>0</v>
      </c>
      <c r="L165" s="142">
        <f t="shared" si="49"/>
        <v>6.7340604099999997</v>
      </c>
      <c r="M165" s="142">
        <f t="shared" si="49"/>
        <v>0</v>
      </c>
      <c r="N165" s="142">
        <f t="shared" si="49"/>
        <v>0</v>
      </c>
      <c r="O165" s="142">
        <f t="shared" si="49"/>
        <v>0</v>
      </c>
      <c r="P165" s="142">
        <f t="shared" si="49"/>
        <v>0.18644068</v>
      </c>
      <c r="Q165" s="142">
        <f t="shared" si="49"/>
        <v>0</v>
      </c>
      <c r="R165" s="142">
        <f t="shared" si="49"/>
        <v>0.14171918</v>
      </c>
      <c r="S165" s="142">
        <f t="shared" si="49"/>
        <v>0</v>
      </c>
      <c r="T165" s="142">
        <f t="shared" si="49"/>
        <v>6.5476197300000001</v>
      </c>
      <c r="U165" s="142">
        <f t="shared" si="49"/>
        <v>0</v>
      </c>
      <c r="V165" s="142">
        <f t="shared" si="49"/>
        <v>8.7195171118193997</v>
      </c>
      <c r="W165" s="142">
        <f t="shared" si="49"/>
        <v>0</v>
      </c>
      <c r="X165" s="142">
        <f t="shared" si="49"/>
        <v>0</v>
      </c>
      <c r="Y165" s="142">
        <f t="shared" si="49"/>
        <v>0</v>
      </c>
      <c r="Z165" s="142">
        <f t="shared" si="49"/>
        <v>0.91625979999999996</v>
      </c>
      <c r="AA165" s="142">
        <f t="shared" si="49"/>
        <v>0</v>
      </c>
      <c r="AB165" s="142">
        <f t="shared" si="49"/>
        <v>0</v>
      </c>
      <c r="AC165" s="142" t="s">
        <v>199</v>
      </c>
      <c r="AD165" s="142">
        <f t="shared" si="49"/>
        <v>3.0434356818194015</v>
      </c>
      <c r="AE165" s="142" t="s">
        <v>199</v>
      </c>
      <c r="AF165" s="142">
        <f t="shared" si="49"/>
        <v>6.5923412299999997</v>
      </c>
      <c r="AG165" s="142" t="s">
        <v>199</v>
      </c>
      <c r="AH165" s="143">
        <f t="shared" si="47"/>
        <v>46.516930383029312</v>
      </c>
      <c r="AI165" s="142" t="s">
        <v>199</v>
      </c>
    </row>
    <row r="166" spans="1:35" ht="31.5">
      <c r="A166" s="148" t="s">
        <v>128</v>
      </c>
      <c r="B166" s="157" t="s">
        <v>153</v>
      </c>
      <c r="C166" s="150" t="s">
        <v>231</v>
      </c>
      <c r="D166" s="151"/>
      <c r="E166" s="151" t="s">
        <v>199</v>
      </c>
      <c r="F166" s="151"/>
      <c r="G166" s="151" t="s">
        <v>199</v>
      </c>
      <c r="H166" s="151">
        <v>9.7774960918194012</v>
      </c>
      <c r="I166" s="151">
        <f t="shared" ref="I166:L167" si="50">M166+Q166+U166+Y166</f>
        <v>0</v>
      </c>
      <c r="J166" s="151">
        <f t="shared" si="50"/>
        <v>9.7774960918194012</v>
      </c>
      <c r="K166" s="151">
        <f t="shared" si="50"/>
        <v>0</v>
      </c>
      <c r="L166" s="151">
        <f t="shared" si="50"/>
        <v>6.7340604099999997</v>
      </c>
      <c r="M166" s="151"/>
      <c r="N166" s="151"/>
      <c r="O166" s="151"/>
      <c r="P166" s="151">
        <v>0.18644068</v>
      </c>
      <c r="Q166" s="151"/>
      <c r="R166" s="151">
        <v>0.14171918</v>
      </c>
      <c r="S166" s="151"/>
      <c r="T166" s="151">
        <v>6.5476197300000001</v>
      </c>
      <c r="U166" s="151"/>
      <c r="V166" s="151">
        <v>8.7195171118193997</v>
      </c>
      <c r="W166" s="151"/>
      <c r="X166" s="151"/>
      <c r="Y166" s="151"/>
      <c r="Z166" s="151">
        <v>0.91625979999999996</v>
      </c>
      <c r="AA166" s="151"/>
      <c r="AB166" s="151"/>
      <c r="AC166" s="151" t="s">
        <v>199</v>
      </c>
      <c r="AD166" s="151">
        <f>H166-L166</f>
        <v>3.0434356818194015</v>
      </c>
      <c r="AE166" s="151" t="s">
        <v>199</v>
      </c>
      <c r="AF166" s="151">
        <f>L166-(N166+R166)</f>
        <v>6.5923412299999997</v>
      </c>
      <c r="AG166" s="151" t="s">
        <v>199</v>
      </c>
      <c r="AH166" s="152">
        <f t="shared" si="47"/>
        <v>46.516930383029312</v>
      </c>
      <c r="AI166" s="153" t="s">
        <v>232</v>
      </c>
    </row>
    <row r="167" spans="1:35" ht="47.25">
      <c r="A167" s="148" t="s">
        <v>128</v>
      </c>
      <c r="B167" s="157" t="s">
        <v>233</v>
      </c>
      <c r="C167" s="150"/>
      <c r="D167" s="151"/>
      <c r="E167" s="151" t="s">
        <v>199</v>
      </c>
      <c r="F167" s="151">
        <v>211.47940854999999</v>
      </c>
      <c r="G167" s="151" t="s">
        <v>199</v>
      </c>
      <c r="H167" s="151"/>
      <c r="I167" s="151">
        <f t="shared" si="50"/>
        <v>0</v>
      </c>
      <c r="J167" s="151">
        <f t="shared" si="50"/>
        <v>0</v>
      </c>
      <c r="K167" s="151">
        <f t="shared" si="50"/>
        <v>0</v>
      </c>
      <c r="L167" s="151">
        <f t="shared" si="50"/>
        <v>0</v>
      </c>
      <c r="M167" s="151"/>
      <c r="N167" s="151"/>
      <c r="O167" s="151"/>
      <c r="P167" s="151"/>
      <c r="Q167" s="151"/>
      <c r="R167" s="151"/>
      <c r="S167" s="151"/>
      <c r="T167" s="151"/>
      <c r="U167" s="151"/>
      <c r="V167" s="151"/>
      <c r="W167" s="151"/>
      <c r="X167" s="151"/>
      <c r="Y167" s="151"/>
      <c r="Z167" s="151"/>
      <c r="AA167" s="151"/>
      <c r="AB167" s="151"/>
      <c r="AC167" s="151" t="s">
        <v>199</v>
      </c>
      <c r="AD167" s="151">
        <f>H167-L167</f>
        <v>0</v>
      </c>
      <c r="AE167" s="151" t="s">
        <v>199</v>
      </c>
      <c r="AF167" s="151">
        <f>L167-(N167+R167)</f>
        <v>0</v>
      </c>
      <c r="AG167" s="151" t="s">
        <v>199</v>
      </c>
      <c r="AH167" s="152" t="e">
        <f t="shared" si="47"/>
        <v>#DIV/0!</v>
      </c>
      <c r="AI167" s="153" t="s">
        <v>199</v>
      </c>
    </row>
    <row r="169" spans="1:35">
      <c r="D169" s="1">
        <v>88.850197440677974</v>
      </c>
      <c r="H169" s="1">
        <v>399.5972956933436</v>
      </c>
      <c r="J169" s="1">
        <v>118.69387299354054</v>
      </c>
      <c r="L169" s="1">
        <v>150.94044015999998</v>
      </c>
      <c r="N169" s="1">
        <v>4.9706246444259463</v>
      </c>
      <c r="P169" s="1">
        <v>19.419640579999999</v>
      </c>
      <c r="R169" s="1">
        <v>15.220487244425946</v>
      </c>
      <c r="T169" s="1">
        <v>131.52079958000002</v>
      </c>
      <c r="V169" s="1">
        <v>34.797177774231152</v>
      </c>
      <c r="Z169" s="1">
        <v>63.705583330457486</v>
      </c>
      <c r="AD169" s="1">
        <v>259.26615515753065</v>
      </c>
      <c r="AF169" s="1">
        <v>130.7493282711481</v>
      </c>
      <c r="AH169" s="1">
        <v>6.4755883178151592</v>
      </c>
    </row>
    <row r="170" spans="1:35">
      <c r="D170" s="174">
        <f>D169-D26</f>
        <v>0</v>
      </c>
      <c r="E170" s="174"/>
      <c r="F170" s="174"/>
      <c r="G170" s="174"/>
      <c r="H170" s="174">
        <f t="shared" ref="H170:AH170" si="51">H169-H26</f>
        <v>0</v>
      </c>
      <c r="I170" s="174">
        <f t="shared" si="51"/>
        <v>0</v>
      </c>
      <c r="J170" s="174">
        <f t="shared" si="51"/>
        <v>0</v>
      </c>
      <c r="K170" s="174">
        <f t="shared" si="51"/>
        <v>0</v>
      </c>
      <c r="L170" s="174">
        <f t="shared" si="51"/>
        <v>0</v>
      </c>
      <c r="M170" s="174">
        <f t="shared" si="51"/>
        <v>0</v>
      </c>
      <c r="N170" s="174">
        <f t="shared" si="51"/>
        <v>0</v>
      </c>
      <c r="O170" s="174">
        <f t="shared" si="51"/>
        <v>0</v>
      </c>
      <c r="P170" s="174">
        <f t="shared" si="51"/>
        <v>0</v>
      </c>
      <c r="Q170" s="174">
        <f t="shared" si="51"/>
        <v>0</v>
      </c>
      <c r="R170" s="174">
        <f t="shared" si="51"/>
        <v>0</v>
      </c>
      <c r="S170" s="174">
        <f t="shared" si="51"/>
        <v>0</v>
      </c>
      <c r="T170" s="174">
        <f t="shared" si="51"/>
        <v>0</v>
      </c>
      <c r="U170" s="174">
        <f t="shared" si="51"/>
        <v>0</v>
      </c>
      <c r="V170" s="174">
        <f t="shared" si="51"/>
        <v>0</v>
      </c>
      <c r="W170" s="174">
        <f t="shared" si="51"/>
        <v>0</v>
      </c>
      <c r="X170" s="174">
        <f t="shared" si="51"/>
        <v>0</v>
      </c>
      <c r="Y170" s="174">
        <f t="shared" si="51"/>
        <v>0</v>
      </c>
      <c r="Z170" s="174">
        <f t="shared" si="51"/>
        <v>0</v>
      </c>
      <c r="AA170" s="174">
        <f t="shared" si="51"/>
        <v>0</v>
      </c>
      <c r="AB170" s="174">
        <f t="shared" si="51"/>
        <v>0</v>
      </c>
      <c r="AC170" s="174"/>
      <c r="AD170" s="174">
        <f t="shared" si="51"/>
        <v>0</v>
      </c>
      <c r="AE170" s="174"/>
      <c r="AF170" s="174">
        <f t="shared" si="51"/>
        <v>0</v>
      </c>
      <c r="AG170" s="175"/>
      <c r="AH170" s="175">
        <f t="shared" si="51"/>
        <v>0</v>
      </c>
    </row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</sheetData>
  <autoFilter ref="A19:AI167"/>
  <mergeCells count="37">
    <mergeCell ref="A20:A24"/>
    <mergeCell ref="B20:B24"/>
    <mergeCell ref="K17:L17"/>
    <mergeCell ref="M17:N17"/>
    <mergeCell ref="O17:P17"/>
    <mergeCell ref="Y16:AB16"/>
    <mergeCell ref="AE16:AF17"/>
    <mergeCell ref="AG16:AH17"/>
    <mergeCell ref="I17:J17"/>
    <mergeCell ref="W17:X17"/>
    <mergeCell ref="Y17:Z17"/>
    <mergeCell ref="AA17:AB17"/>
    <mergeCell ref="Q17:R17"/>
    <mergeCell ref="S17:T17"/>
    <mergeCell ref="U17:V17"/>
    <mergeCell ref="A13:AI13"/>
    <mergeCell ref="A14:AI14"/>
    <mergeCell ref="A15:A18"/>
    <mergeCell ref="B15:B18"/>
    <mergeCell ref="C15:C18"/>
    <mergeCell ref="D15:D18"/>
    <mergeCell ref="E15:F17"/>
    <mergeCell ref="G15:H17"/>
    <mergeCell ref="I15:AB15"/>
    <mergeCell ref="AC15:AD17"/>
    <mergeCell ref="AE15:AH15"/>
    <mergeCell ref="AI15:AI18"/>
    <mergeCell ref="I16:L16"/>
    <mergeCell ref="M16:P16"/>
    <mergeCell ref="Q16:T16"/>
    <mergeCell ref="U16:X16"/>
    <mergeCell ref="A12:AI12"/>
    <mergeCell ref="A4:AI4"/>
    <mergeCell ref="A6:AI6"/>
    <mergeCell ref="A7:AI7"/>
    <mergeCell ref="A9:AI9"/>
    <mergeCell ref="A10:AI10"/>
  </mergeCells>
  <printOptions horizontalCentered="1"/>
  <pageMargins left="0.55118110236220474" right="0.39370078740157483" top="0.78740157480314965" bottom="0.78740157480314965" header="0.51181102362204722" footer="0.51181102362204722"/>
  <pageSetup paperSize="9" scale="4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75"/>
  <sheetViews>
    <sheetView topLeftCell="A10" zoomScale="60" zoomScaleNormal="60" zoomScaleSheetLayoutView="70" workbookViewId="0">
      <pane xSplit="2" ySplit="19" topLeftCell="J29" activePane="bottomRight" state="frozen"/>
      <selection activeCell="U34" sqref="U34"/>
      <selection pane="topRight" activeCell="U34" sqref="U34"/>
      <selection pane="bottomLeft" activeCell="U34" sqref="U34"/>
      <selection pane="bottomRight" activeCell="U34" sqref="U34"/>
    </sheetView>
  </sheetViews>
  <sheetFormatPr defaultRowHeight="15.75"/>
  <cols>
    <col min="1" max="1" width="9" style="67"/>
    <col min="2" max="2" width="37.25" style="67" bestFit="1" customWidth="1"/>
    <col min="3" max="3" width="15" style="67" customWidth="1"/>
    <col min="4" max="4" width="18" style="67" customWidth="1"/>
    <col min="5" max="5" width="11.375" style="67" customWidth="1"/>
    <col min="6" max="6" width="12.125" style="67" customWidth="1"/>
    <col min="7" max="7" width="13.5" style="67" customWidth="1"/>
    <col min="8" max="8" width="13" style="67" customWidth="1"/>
    <col min="9" max="9" width="11" style="67" customWidth="1"/>
    <col min="10" max="10" width="10.875" style="67" customWidth="1"/>
    <col min="11" max="11" width="11" style="67" customWidth="1"/>
    <col min="12" max="12" width="11.75" style="67" customWidth="1"/>
    <col min="13" max="13" width="9.875" style="67" customWidth="1"/>
    <col min="14" max="15" width="9.375" style="67" customWidth="1"/>
    <col min="16" max="17" width="9.625" style="67" customWidth="1"/>
    <col min="18" max="18" width="9.875" style="67" customWidth="1"/>
    <col min="19" max="19" width="11.125" style="67" customWidth="1"/>
    <col min="20" max="21" width="10.5" style="67" customWidth="1"/>
    <col min="22" max="23" width="9.125" style="67" customWidth="1"/>
    <col min="24" max="25" width="8.5" style="67" customWidth="1"/>
    <col min="26" max="27" width="9.125" style="67" customWidth="1"/>
    <col min="28" max="28" width="7.875" style="67" customWidth="1"/>
    <col min="29" max="31" width="10.625" style="67" customWidth="1"/>
    <col min="32" max="33" width="13" style="67" customWidth="1"/>
    <col min="34" max="34" width="13.125" style="67" customWidth="1"/>
    <col min="35" max="35" width="26.125" style="67" customWidth="1"/>
    <col min="36" max="36" width="10.875" style="67" customWidth="1"/>
    <col min="37" max="37" width="13.25" style="67" customWidth="1"/>
    <col min="38" max="39" width="10.625" style="67" customWidth="1"/>
    <col min="40" max="40" width="12.125" style="67" customWidth="1"/>
    <col min="41" max="41" width="10.625" style="67" customWidth="1"/>
    <col min="42" max="42" width="22.75" style="67" customWidth="1"/>
    <col min="43" max="80" width="10.625" style="67" customWidth="1"/>
    <col min="81" max="81" width="12.125" style="67" customWidth="1"/>
    <col min="82" max="82" width="11.5" style="67" customWidth="1"/>
    <col min="83" max="83" width="14.125" style="67" customWidth="1"/>
    <col min="84" max="84" width="15.125" style="67" customWidth="1"/>
    <col min="85" max="85" width="13" style="67" customWidth="1"/>
    <col min="86" max="86" width="11.75" style="67" customWidth="1"/>
    <col min="87" max="87" width="17.5" style="67" customWidth="1"/>
    <col min="88" max="16384" width="9" style="67"/>
  </cols>
  <sheetData>
    <row r="1" spans="1:39" ht="18.75">
      <c r="AI1" s="5" t="s">
        <v>30</v>
      </c>
    </row>
    <row r="2" spans="1:39" ht="18.75">
      <c r="AI2" s="5" t="s">
        <v>0</v>
      </c>
    </row>
    <row r="3" spans="1:39" ht="18.75">
      <c r="AI3" s="5" t="s">
        <v>27</v>
      </c>
    </row>
    <row r="4" spans="1:39" ht="18.75">
      <c r="A4" s="491" t="s">
        <v>20</v>
      </c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  <c r="S4" s="491"/>
      <c r="T4" s="491"/>
      <c r="U4" s="491"/>
      <c r="V4" s="491"/>
      <c r="W4" s="491"/>
      <c r="X4" s="491"/>
      <c r="Y4" s="491"/>
      <c r="Z4" s="491"/>
      <c r="AA4" s="491"/>
      <c r="AB4" s="491"/>
      <c r="AC4" s="491"/>
      <c r="AD4" s="491"/>
      <c r="AE4" s="491"/>
      <c r="AF4" s="491"/>
      <c r="AG4" s="491"/>
      <c r="AH4" s="491"/>
      <c r="AI4" s="491"/>
      <c r="AJ4" s="181"/>
      <c r="AK4" s="181"/>
      <c r="AL4" s="181"/>
      <c r="AM4" s="181"/>
    </row>
    <row r="5" spans="1:39" ht="18.75">
      <c r="AM5" s="5"/>
    </row>
    <row r="6" spans="1:39" ht="18.75" customHeight="1">
      <c r="A6" s="492" t="s">
        <v>24</v>
      </c>
      <c r="B6" s="492"/>
      <c r="C6" s="492"/>
      <c r="D6" s="492"/>
      <c r="E6" s="492"/>
      <c r="F6" s="492"/>
      <c r="G6" s="492"/>
      <c r="H6" s="492"/>
      <c r="I6" s="492"/>
      <c r="J6" s="492"/>
      <c r="K6" s="492"/>
      <c r="L6" s="492"/>
      <c r="M6" s="492"/>
      <c r="N6" s="492"/>
      <c r="O6" s="492"/>
      <c r="P6" s="492"/>
      <c r="Q6" s="492"/>
      <c r="R6" s="492"/>
      <c r="S6" s="492"/>
      <c r="T6" s="492"/>
      <c r="U6" s="492"/>
      <c r="V6" s="492"/>
      <c r="W6" s="492"/>
      <c r="X6" s="492"/>
      <c r="Y6" s="492"/>
      <c r="Z6" s="492"/>
      <c r="AA6" s="492"/>
      <c r="AB6" s="492"/>
      <c r="AC6" s="492"/>
      <c r="AD6" s="492"/>
      <c r="AE6" s="492"/>
      <c r="AF6" s="492"/>
      <c r="AG6" s="492"/>
      <c r="AH6" s="492"/>
      <c r="AI6" s="492"/>
      <c r="AJ6" s="182"/>
      <c r="AK6" s="182"/>
      <c r="AL6" s="182"/>
      <c r="AM6" s="182"/>
    </row>
    <row r="7" spans="1:39" ht="18.75" customHeight="1">
      <c r="A7" s="492" t="s">
        <v>23</v>
      </c>
      <c r="B7" s="492"/>
      <c r="C7" s="492"/>
      <c r="D7" s="492"/>
      <c r="E7" s="492"/>
      <c r="F7" s="492"/>
      <c r="G7" s="492"/>
      <c r="H7" s="492"/>
      <c r="I7" s="492"/>
      <c r="J7" s="492"/>
      <c r="K7" s="492"/>
      <c r="L7" s="492"/>
      <c r="M7" s="492"/>
      <c r="N7" s="492"/>
      <c r="O7" s="492"/>
      <c r="P7" s="492"/>
      <c r="Q7" s="492"/>
      <c r="R7" s="492"/>
      <c r="S7" s="492"/>
      <c r="T7" s="492"/>
      <c r="U7" s="492"/>
      <c r="V7" s="492"/>
      <c r="W7" s="492"/>
      <c r="X7" s="492"/>
      <c r="Y7" s="492"/>
      <c r="Z7" s="492"/>
      <c r="AA7" s="492"/>
      <c r="AB7" s="492"/>
      <c r="AC7" s="492"/>
      <c r="AD7" s="492"/>
      <c r="AE7" s="492"/>
      <c r="AF7" s="492"/>
      <c r="AG7" s="492"/>
      <c r="AH7" s="492"/>
      <c r="AI7" s="492"/>
      <c r="AJ7" s="182"/>
      <c r="AK7" s="182"/>
      <c r="AL7" s="182"/>
      <c r="AM7" s="182"/>
    </row>
    <row r="8" spans="1:39" ht="18.7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39">
      <c r="A9" s="493" t="s">
        <v>17</v>
      </c>
      <c r="B9" s="493"/>
      <c r="C9" s="493"/>
      <c r="D9" s="493"/>
      <c r="E9" s="493"/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  <c r="T9" s="493"/>
      <c r="U9" s="493"/>
      <c r="V9" s="493"/>
      <c r="W9" s="493"/>
      <c r="X9" s="493"/>
      <c r="Y9" s="493"/>
      <c r="Z9" s="493"/>
      <c r="AA9" s="493"/>
      <c r="AB9" s="493"/>
      <c r="AC9" s="493"/>
      <c r="AD9" s="493"/>
      <c r="AE9" s="493"/>
      <c r="AF9" s="493"/>
      <c r="AG9" s="493"/>
      <c r="AH9" s="493"/>
      <c r="AI9" s="493"/>
      <c r="AJ9" s="9"/>
      <c r="AK9" s="9"/>
      <c r="AL9" s="9"/>
      <c r="AM9" s="9"/>
    </row>
    <row r="10" spans="1:39">
      <c r="A10" s="489" t="s">
        <v>12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  <c r="R10" s="489"/>
      <c r="S10" s="489"/>
      <c r="T10" s="489"/>
      <c r="U10" s="489"/>
      <c r="V10" s="489"/>
      <c r="W10" s="489"/>
      <c r="X10" s="489"/>
      <c r="Y10" s="489"/>
      <c r="Z10" s="489"/>
      <c r="AA10" s="489"/>
      <c r="AB10" s="489"/>
      <c r="AC10" s="489"/>
      <c r="AD10" s="489"/>
      <c r="AE10" s="489"/>
      <c r="AF10" s="489"/>
      <c r="AG10" s="489"/>
      <c r="AH10" s="489"/>
      <c r="AI10" s="489"/>
      <c r="AJ10" s="8"/>
      <c r="AK10" s="8"/>
      <c r="AL10" s="8"/>
      <c r="AM10" s="8"/>
    </row>
    <row r="11" spans="1:39">
      <c r="A11" s="57"/>
      <c r="B11" s="57"/>
      <c r="C11" s="57"/>
      <c r="D11" s="57" t="s">
        <v>235</v>
      </c>
      <c r="E11" s="57"/>
      <c r="F11" s="183" t="s">
        <v>236</v>
      </c>
      <c r="H11" s="57" t="s">
        <v>237</v>
      </c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57"/>
      <c r="AE11" s="57"/>
      <c r="AF11" s="57"/>
      <c r="AG11" s="57"/>
      <c r="AH11" s="57"/>
      <c r="AI11" s="57"/>
      <c r="AJ11" s="57"/>
      <c r="AK11" s="57"/>
      <c r="AL11" s="57"/>
      <c r="AM11" s="57"/>
    </row>
    <row r="12" spans="1:39" ht="18.75">
      <c r="A12" s="488" t="s">
        <v>18</v>
      </c>
      <c r="B12" s="488"/>
      <c r="C12" s="488"/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488"/>
      <c r="S12" s="488"/>
      <c r="T12" s="488"/>
      <c r="U12" s="488"/>
      <c r="V12" s="488"/>
      <c r="W12" s="488"/>
      <c r="X12" s="488"/>
      <c r="Y12" s="488"/>
      <c r="Z12" s="488"/>
      <c r="AA12" s="488"/>
      <c r="AB12" s="488"/>
      <c r="AC12" s="488"/>
      <c r="AD12" s="488"/>
      <c r="AE12" s="488"/>
      <c r="AF12" s="488"/>
      <c r="AG12" s="488"/>
      <c r="AH12" s="488"/>
      <c r="AI12" s="488"/>
      <c r="AJ12" s="6"/>
      <c r="AK12" s="6"/>
      <c r="AL12" s="6"/>
      <c r="AM12" s="6"/>
    </row>
    <row r="13" spans="1:39">
      <c r="A13" s="489" t="s">
        <v>21</v>
      </c>
      <c r="B13" s="489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89"/>
      <c r="W13" s="489"/>
      <c r="X13" s="489"/>
      <c r="Y13" s="489"/>
      <c r="Z13" s="489"/>
      <c r="AA13" s="489"/>
      <c r="AB13" s="489"/>
      <c r="AC13" s="489"/>
      <c r="AD13" s="489"/>
      <c r="AE13" s="489"/>
      <c r="AF13" s="489"/>
      <c r="AG13" s="489"/>
      <c r="AH13" s="489"/>
      <c r="AI13" s="489"/>
      <c r="AJ13" s="8"/>
      <c r="AK13" s="8"/>
      <c r="AL13" s="8"/>
      <c r="AM13" s="8"/>
    </row>
    <row r="14" spans="1:39" ht="26.25" customHeight="1">
      <c r="A14" s="494" t="s">
        <v>25</v>
      </c>
      <c r="B14" s="494"/>
      <c r="C14" s="494"/>
      <c r="D14" s="494"/>
      <c r="E14" s="494"/>
      <c r="F14" s="494"/>
      <c r="G14" s="494"/>
      <c r="H14" s="494"/>
      <c r="I14" s="494"/>
      <c r="J14" s="494"/>
      <c r="K14" s="494"/>
      <c r="L14" s="494"/>
      <c r="M14" s="494"/>
      <c r="N14" s="494"/>
      <c r="O14" s="494"/>
      <c r="P14" s="494"/>
      <c r="Q14" s="494"/>
      <c r="R14" s="494"/>
      <c r="S14" s="494"/>
      <c r="T14" s="494"/>
      <c r="U14" s="494"/>
      <c r="V14" s="494"/>
      <c r="W14" s="494"/>
      <c r="X14" s="494"/>
      <c r="Y14" s="494"/>
      <c r="Z14" s="494"/>
      <c r="AA14" s="494"/>
      <c r="AB14" s="494"/>
      <c r="AC14" s="494"/>
      <c r="AD14" s="494"/>
      <c r="AE14" s="494"/>
      <c r="AF14" s="494"/>
      <c r="AG14" s="494"/>
      <c r="AH14" s="494"/>
      <c r="AI14" s="494"/>
      <c r="AJ14" s="89"/>
      <c r="AK14" s="89"/>
      <c r="AL14" s="89"/>
      <c r="AM14" s="89"/>
    </row>
    <row r="15" spans="1:39" ht="68.25" customHeight="1">
      <c r="A15" s="469" t="s">
        <v>19</v>
      </c>
      <c r="B15" s="469" t="s">
        <v>16</v>
      </c>
      <c r="C15" s="469" t="s">
        <v>1</v>
      </c>
      <c r="D15" s="471" t="s">
        <v>28</v>
      </c>
      <c r="E15" s="474" t="s">
        <v>238</v>
      </c>
      <c r="F15" s="475"/>
      <c r="G15" s="474" t="s">
        <v>234</v>
      </c>
      <c r="H15" s="475"/>
      <c r="I15" s="480" t="s">
        <v>14</v>
      </c>
      <c r="J15" s="481"/>
      <c r="K15" s="481"/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3"/>
      <c r="AC15" s="474" t="s">
        <v>29</v>
      </c>
      <c r="AD15" s="475"/>
      <c r="AE15" s="474" t="s">
        <v>15</v>
      </c>
      <c r="AF15" s="487"/>
      <c r="AG15" s="487"/>
      <c r="AH15" s="475"/>
      <c r="AI15" s="471" t="s">
        <v>3</v>
      </c>
    </row>
    <row r="16" spans="1:39" ht="31.5" customHeight="1">
      <c r="A16" s="469"/>
      <c r="B16" s="469"/>
      <c r="C16" s="469"/>
      <c r="D16" s="472"/>
      <c r="E16" s="476"/>
      <c r="F16" s="477"/>
      <c r="G16" s="476"/>
      <c r="H16" s="477"/>
      <c r="I16" s="484" t="s">
        <v>7</v>
      </c>
      <c r="J16" s="485"/>
      <c r="K16" s="485"/>
      <c r="L16" s="486"/>
      <c r="M16" s="480" t="s">
        <v>8</v>
      </c>
      <c r="N16" s="481"/>
      <c r="O16" s="481"/>
      <c r="P16" s="483"/>
      <c r="Q16" s="480" t="s">
        <v>9</v>
      </c>
      <c r="R16" s="481"/>
      <c r="S16" s="481"/>
      <c r="T16" s="483"/>
      <c r="U16" s="480" t="s">
        <v>10</v>
      </c>
      <c r="V16" s="481"/>
      <c r="W16" s="481"/>
      <c r="X16" s="483"/>
      <c r="Y16" s="480" t="s">
        <v>11</v>
      </c>
      <c r="Z16" s="481"/>
      <c r="AA16" s="481"/>
      <c r="AB16" s="483"/>
      <c r="AC16" s="478"/>
      <c r="AD16" s="479"/>
      <c r="AE16" s="469" t="s">
        <v>5</v>
      </c>
      <c r="AF16" s="469"/>
      <c r="AG16" s="469" t="s">
        <v>4</v>
      </c>
      <c r="AH16" s="469"/>
      <c r="AI16" s="472"/>
    </row>
    <row r="17" spans="1:36" ht="31.5" customHeight="1">
      <c r="A17" s="469"/>
      <c r="B17" s="469"/>
      <c r="C17" s="469"/>
      <c r="D17" s="472"/>
      <c r="E17" s="476"/>
      <c r="F17" s="477"/>
      <c r="G17" s="478"/>
      <c r="H17" s="479"/>
      <c r="I17" s="469" t="s">
        <v>6</v>
      </c>
      <c r="J17" s="469"/>
      <c r="K17" s="469" t="s">
        <v>26</v>
      </c>
      <c r="L17" s="469"/>
      <c r="M17" s="469" t="s">
        <v>6</v>
      </c>
      <c r="N17" s="469"/>
      <c r="O17" s="469" t="s">
        <v>26</v>
      </c>
      <c r="P17" s="469"/>
      <c r="Q17" s="469" t="s">
        <v>6</v>
      </c>
      <c r="R17" s="469"/>
      <c r="S17" s="469" t="s">
        <v>26</v>
      </c>
      <c r="T17" s="469"/>
      <c r="U17" s="469" t="s">
        <v>6</v>
      </c>
      <c r="V17" s="469"/>
      <c r="W17" s="469" t="s">
        <v>26</v>
      </c>
      <c r="X17" s="469"/>
      <c r="Y17" s="469" t="s">
        <v>6</v>
      </c>
      <c r="Z17" s="469"/>
      <c r="AA17" s="469" t="s">
        <v>26</v>
      </c>
      <c r="AB17" s="469"/>
      <c r="AC17" s="176"/>
      <c r="AD17" s="177"/>
      <c r="AE17" s="469"/>
      <c r="AF17" s="469"/>
      <c r="AG17" s="469"/>
      <c r="AH17" s="469"/>
      <c r="AI17" s="472"/>
    </row>
    <row r="18" spans="1:36" ht="155.25" customHeight="1">
      <c r="A18" s="469"/>
      <c r="B18" s="469"/>
      <c r="C18" s="469"/>
      <c r="D18" s="473"/>
      <c r="E18" s="59" t="s">
        <v>2</v>
      </c>
      <c r="F18" s="59" t="s">
        <v>13</v>
      </c>
      <c r="G18" s="59" t="s">
        <v>2</v>
      </c>
      <c r="H18" s="59" t="s">
        <v>13</v>
      </c>
      <c r="I18" s="59" t="s">
        <v>2</v>
      </c>
      <c r="J18" s="59" t="s">
        <v>13</v>
      </c>
      <c r="K18" s="59" t="s">
        <v>2</v>
      </c>
      <c r="L18" s="59" t="s">
        <v>13</v>
      </c>
      <c r="M18" s="59" t="s">
        <v>2</v>
      </c>
      <c r="N18" s="59" t="s">
        <v>13</v>
      </c>
      <c r="O18" s="59" t="s">
        <v>2</v>
      </c>
      <c r="P18" s="59" t="s">
        <v>13</v>
      </c>
      <c r="Q18" s="59" t="s">
        <v>2</v>
      </c>
      <c r="R18" s="59" t="s">
        <v>13</v>
      </c>
      <c r="S18" s="59" t="s">
        <v>2</v>
      </c>
      <c r="T18" s="59" t="s">
        <v>13</v>
      </c>
      <c r="U18" s="59" t="s">
        <v>2</v>
      </c>
      <c r="V18" s="59" t="s">
        <v>13</v>
      </c>
      <c r="W18" s="59" t="s">
        <v>2</v>
      </c>
      <c r="X18" s="59" t="s">
        <v>13</v>
      </c>
      <c r="Y18" s="59" t="s">
        <v>2</v>
      </c>
      <c r="Z18" s="59" t="s">
        <v>13</v>
      </c>
      <c r="AA18" s="59" t="s">
        <v>2</v>
      </c>
      <c r="AB18" s="59" t="s">
        <v>13</v>
      </c>
      <c r="AC18" s="59" t="s">
        <v>22</v>
      </c>
      <c r="AD18" s="59" t="s">
        <v>13</v>
      </c>
      <c r="AE18" s="59" t="s">
        <v>22</v>
      </c>
      <c r="AF18" s="59" t="s">
        <v>13</v>
      </c>
      <c r="AG18" s="59" t="s">
        <v>22</v>
      </c>
      <c r="AH18" s="59" t="s">
        <v>13</v>
      </c>
      <c r="AI18" s="473"/>
      <c r="AJ18" s="185"/>
    </row>
    <row r="19" spans="1:36" ht="20.25" customHeight="1">
      <c r="A19" s="58">
        <v>1</v>
      </c>
      <c r="B19" s="58">
        <v>2</v>
      </c>
      <c r="C19" s="58">
        <v>3</v>
      </c>
      <c r="D19" s="58">
        <f>C19+1</f>
        <v>4</v>
      </c>
      <c r="E19" s="58">
        <f t="shared" ref="E19:AI19" si="0">D19+1</f>
        <v>5</v>
      </c>
      <c r="F19" s="58">
        <f t="shared" si="0"/>
        <v>6</v>
      </c>
      <c r="G19" s="58">
        <f t="shared" si="0"/>
        <v>7</v>
      </c>
      <c r="H19" s="58">
        <f t="shared" si="0"/>
        <v>8</v>
      </c>
      <c r="I19" s="58">
        <f t="shared" si="0"/>
        <v>9</v>
      </c>
      <c r="J19" s="58">
        <f t="shared" si="0"/>
        <v>10</v>
      </c>
      <c r="K19" s="58">
        <f t="shared" si="0"/>
        <v>11</v>
      </c>
      <c r="L19" s="58">
        <f t="shared" si="0"/>
        <v>12</v>
      </c>
      <c r="M19" s="58">
        <f t="shared" si="0"/>
        <v>13</v>
      </c>
      <c r="N19" s="58">
        <f t="shared" si="0"/>
        <v>14</v>
      </c>
      <c r="O19" s="58">
        <f t="shared" si="0"/>
        <v>15</v>
      </c>
      <c r="P19" s="58">
        <f t="shared" si="0"/>
        <v>16</v>
      </c>
      <c r="Q19" s="58">
        <f t="shared" si="0"/>
        <v>17</v>
      </c>
      <c r="R19" s="58">
        <f t="shared" si="0"/>
        <v>18</v>
      </c>
      <c r="S19" s="58">
        <f t="shared" si="0"/>
        <v>19</v>
      </c>
      <c r="T19" s="58">
        <f t="shared" si="0"/>
        <v>20</v>
      </c>
      <c r="U19" s="58">
        <f t="shared" si="0"/>
        <v>21</v>
      </c>
      <c r="V19" s="58">
        <f t="shared" si="0"/>
        <v>22</v>
      </c>
      <c r="W19" s="58">
        <f t="shared" si="0"/>
        <v>23</v>
      </c>
      <c r="X19" s="58">
        <f t="shared" si="0"/>
        <v>24</v>
      </c>
      <c r="Y19" s="58">
        <f t="shared" si="0"/>
        <v>25</v>
      </c>
      <c r="Z19" s="58">
        <f t="shared" si="0"/>
        <v>26</v>
      </c>
      <c r="AA19" s="58">
        <f t="shared" si="0"/>
        <v>27</v>
      </c>
      <c r="AB19" s="58">
        <f t="shared" si="0"/>
        <v>28</v>
      </c>
      <c r="AC19" s="58">
        <f t="shared" si="0"/>
        <v>29</v>
      </c>
      <c r="AD19" s="58">
        <f t="shared" si="0"/>
        <v>30</v>
      </c>
      <c r="AE19" s="58">
        <f t="shared" si="0"/>
        <v>31</v>
      </c>
      <c r="AF19" s="58">
        <f t="shared" si="0"/>
        <v>32</v>
      </c>
      <c r="AG19" s="58">
        <f t="shared" si="0"/>
        <v>33</v>
      </c>
      <c r="AH19" s="58">
        <f t="shared" si="0"/>
        <v>34</v>
      </c>
      <c r="AI19" s="58">
        <f t="shared" si="0"/>
        <v>35</v>
      </c>
      <c r="AJ19" s="185"/>
    </row>
    <row r="20" spans="1:36" ht="31.5">
      <c r="A20" s="178" t="s">
        <v>32</v>
      </c>
      <c r="B20" s="12" t="s">
        <v>33</v>
      </c>
      <c r="C20" s="186"/>
      <c r="D20" s="187">
        <f>D21+D22+D23+D24+D25+D26</f>
        <v>1205.7887438633343</v>
      </c>
      <c r="E20" s="187">
        <f t="shared" ref="E20:AI20" si="1">E21+E22+E23+E24+E25+E26</f>
        <v>0</v>
      </c>
      <c r="F20" s="187">
        <f t="shared" si="1"/>
        <v>671.4108375898038</v>
      </c>
      <c r="G20" s="187">
        <f t="shared" si="1"/>
        <v>0</v>
      </c>
      <c r="H20" s="187">
        <f t="shared" si="1"/>
        <v>534.37790627353024</v>
      </c>
      <c r="I20" s="188">
        <f t="shared" si="1"/>
        <v>0</v>
      </c>
      <c r="J20" s="188">
        <f t="shared" si="1"/>
        <v>252.39676229658423</v>
      </c>
      <c r="K20" s="188">
        <f t="shared" si="1"/>
        <v>0</v>
      </c>
      <c r="L20" s="188">
        <f t="shared" si="1"/>
        <v>70.400645974915264</v>
      </c>
      <c r="M20" s="188">
        <f t="shared" si="1"/>
        <v>0</v>
      </c>
      <c r="N20" s="188">
        <f t="shared" si="1"/>
        <v>7.5192936113885169</v>
      </c>
      <c r="O20" s="188">
        <f t="shared" si="1"/>
        <v>0</v>
      </c>
      <c r="P20" s="188">
        <f t="shared" si="1"/>
        <v>28.809941731525424</v>
      </c>
      <c r="Q20" s="188">
        <f t="shared" si="1"/>
        <v>0</v>
      </c>
      <c r="R20" s="188">
        <f t="shared" si="1"/>
        <v>8.9831808258865138</v>
      </c>
      <c r="S20" s="188">
        <f t="shared" si="1"/>
        <v>0</v>
      </c>
      <c r="T20" s="188">
        <f t="shared" si="1"/>
        <v>41.59070424338983</v>
      </c>
      <c r="U20" s="188">
        <f t="shared" si="1"/>
        <v>0</v>
      </c>
      <c r="V20" s="188">
        <f t="shared" si="1"/>
        <v>38.827545687390469</v>
      </c>
      <c r="W20" s="188">
        <f t="shared" si="1"/>
        <v>0</v>
      </c>
      <c r="X20" s="188">
        <f t="shared" si="1"/>
        <v>0</v>
      </c>
      <c r="Y20" s="188">
        <f t="shared" si="1"/>
        <v>0</v>
      </c>
      <c r="Z20" s="188">
        <f t="shared" si="1"/>
        <v>197.06674217191872</v>
      </c>
      <c r="AA20" s="188">
        <f t="shared" si="1"/>
        <v>0</v>
      </c>
      <c r="AB20" s="188">
        <f t="shared" si="1"/>
        <v>0</v>
      </c>
      <c r="AC20" s="188">
        <f t="shared" si="1"/>
        <v>0</v>
      </c>
      <c r="AD20" s="187">
        <f t="shared" si="1"/>
        <v>518.77601604773963</v>
      </c>
      <c r="AE20" s="187">
        <f t="shared" si="1"/>
        <v>0</v>
      </c>
      <c r="AF20" s="187">
        <f t="shared" si="1"/>
        <v>53.898171537640224</v>
      </c>
      <c r="AG20" s="187">
        <f t="shared" si="1"/>
        <v>0</v>
      </c>
      <c r="AH20" s="189">
        <f>IFERROR(AF20/(N20+R20),"")</f>
        <v>3.2660660522459293</v>
      </c>
      <c r="AI20" s="187">
        <f t="shared" si="1"/>
        <v>0</v>
      </c>
      <c r="AJ20" s="185"/>
    </row>
    <row r="21" spans="1:36" ht="31.5">
      <c r="A21" s="178" t="s">
        <v>34</v>
      </c>
      <c r="B21" s="12" t="s">
        <v>35</v>
      </c>
      <c r="C21" s="186"/>
      <c r="D21" s="187">
        <f>D29</f>
        <v>6.3362999999999996</v>
      </c>
      <c r="E21" s="187">
        <f t="shared" ref="E21:AI21" si="2">E29</f>
        <v>0</v>
      </c>
      <c r="F21" s="187">
        <f t="shared" si="2"/>
        <v>0</v>
      </c>
      <c r="G21" s="187">
        <f t="shared" si="2"/>
        <v>0</v>
      </c>
      <c r="H21" s="187">
        <f t="shared" si="2"/>
        <v>6.3362999999999996</v>
      </c>
      <c r="I21" s="188">
        <f t="shared" si="2"/>
        <v>0</v>
      </c>
      <c r="J21" s="188">
        <f t="shared" si="2"/>
        <v>6.3363000000000067</v>
      </c>
      <c r="K21" s="188">
        <f t="shared" si="2"/>
        <v>0</v>
      </c>
      <c r="L21" s="188">
        <f t="shared" si="2"/>
        <v>49.453969685932208</v>
      </c>
      <c r="M21" s="188">
        <f t="shared" si="2"/>
        <v>0</v>
      </c>
      <c r="N21" s="188">
        <f t="shared" si="2"/>
        <v>5.5351928660718003E-2</v>
      </c>
      <c r="O21" s="188">
        <f t="shared" si="2"/>
        <v>0</v>
      </c>
      <c r="P21" s="188">
        <f t="shared" si="2"/>
        <v>28.457787361525423</v>
      </c>
      <c r="Q21" s="188">
        <f t="shared" si="2"/>
        <v>0</v>
      </c>
      <c r="R21" s="188">
        <f t="shared" si="2"/>
        <v>5.5351928660718003E-2</v>
      </c>
      <c r="S21" s="188">
        <f t="shared" si="2"/>
        <v>0</v>
      </c>
      <c r="T21" s="188">
        <f t="shared" si="2"/>
        <v>20.996182324406778</v>
      </c>
      <c r="U21" s="188">
        <f t="shared" si="2"/>
        <v>0</v>
      </c>
      <c r="V21" s="188">
        <f t="shared" si="2"/>
        <v>3.1127980713392853</v>
      </c>
      <c r="W21" s="188">
        <f t="shared" si="2"/>
        <v>0</v>
      </c>
      <c r="X21" s="188">
        <f t="shared" si="2"/>
        <v>0</v>
      </c>
      <c r="Y21" s="188">
        <f t="shared" si="2"/>
        <v>0</v>
      </c>
      <c r="Z21" s="188">
        <f t="shared" si="2"/>
        <v>3.1127980713392853</v>
      </c>
      <c r="AA21" s="188">
        <f t="shared" si="2"/>
        <v>0</v>
      </c>
      <c r="AB21" s="188">
        <f t="shared" si="2"/>
        <v>0</v>
      </c>
      <c r="AC21" s="188">
        <f t="shared" si="2"/>
        <v>0</v>
      </c>
      <c r="AD21" s="187">
        <f t="shared" si="2"/>
        <v>6.2255961426785635</v>
      </c>
      <c r="AE21" s="187">
        <f t="shared" si="2"/>
        <v>0</v>
      </c>
      <c r="AF21" s="187">
        <f t="shared" si="2"/>
        <v>49.343265828610768</v>
      </c>
      <c r="AG21" s="187">
        <f t="shared" si="2"/>
        <v>0</v>
      </c>
      <c r="AH21" s="189">
        <f t="shared" ref="AH21:AH84" si="3">IFERROR(AF21/(N21+R21),"")</f>
        <v>445.72309423093827</v>
      </c>
      <c r="AI21" s="187">
        <f t="shared" si="2"/>
        <v>0</v>
      </c>
    </row>
    <row r="22" spans="1:36" ht="31.5">
      <c r="A22" s="178" t="s">
        <v>36</v>
      </c>
      <c r="B22" s="12" t="s">
        <v>37</v>
      </c>
      <c r="C22" s="186"/>
      <c r="D22" s="187">
        <f>D86</f>
        <v>1170.9038697117323</v>
      </c>
      <c r="E22" s="187">
        <f t="shared" ref="E22:AI22" si="4">E86</f>
        <v>0</v>
      </c>
      <c r="F22" s="187">
        <f t="shared" si="4"/>
        <v>669.94895356881318</v>
      </c>
      <c r="G22" s="187">
        <f t="shared" si="4"/>
        <v>0</v>
      </c>
      <c r="H22" s="187">
        <f t="shared" si="4"/>
        <v>500.95491614291899</v>
      </c>
      <c r="I22" s="188">
        <f t="shared" si="4"/>
        <v>0</v>
      </c>
      <c r="J22" s="188">
        <f t="shared" si="4"/>
        <v>218.97377216597295</v>
      </c>
      <c r="K22" s="188">
        <f t="shared" si="4"/>
        <v>0</v>
      </c>
      <c r="L22" s="188">
        <f t="shared" si="4"/>
        <v>3.398494650677967</v>
      </c>
      <c r="M22" s="188">
        <f t="shared" si="4"/>
        <v>0</v>
      </c>
      <c r="N22" s="188">
        <f t="shared" si="4"/>
        <v>7.3888824955272092</v>
      </c>
      <c r="O22" s="188">
        <f t="shared" si="4"/>
        <v>0</v>
      </c>
      <c r="P22" s="188">
        <f t="shared" si="4"/>
        <v>0.32121095</v>
      </c>
      <c r="Q22" s="188">
        <f t="shared" si="4"/>
        <v>0</v>
      </c>
      <c r="R22" s="188">
        <f t="shared" si="4"/>
        <v>8.1790616100252027</v>
      </c>
      <c r="S22" s="188">
        <f t="shared" si="4"/>
        <v>0</v>
      </c>
      <c r="T22" s="188">
        <f t="shared" si="4"/>
        <v>3.0772837006779663</v>
      </c>
      <c r="U22" s="188">
        <f t="shared" si="4"/>
        <v>0</v>
      </c>
      <c r="V22" s="188">
        <f t="shared" si="4"/>
        <v>21.998000860452368</v>
      </c>
      <c r="W22" s="188">
        <f t="shared" si="4"/>
        <v>0</v>
      </c>
      <c r="X22" s="188">
        <f t="shared" si="4"/>
        <v>0</v>
      </c>
      <c r="Y22" s="188">
        <f t="shared" si="4"/>
        <v>0</v>
      </c>
      <c r="Z22" s="188">
        <f t="shared" si="4"/>
        <v>181.40782719996815</v>
      </c>
      <c r="AA22" s="188">
        <f t="shared" si="4"/>
        <v>0</v>
      </c>
      <c r="AB22" s="188">
        <f t="shared" si="4"/>
        <v>0</v>
      </c>
      <c r="AC22" s="188">
        <f t="shared" si="4"/>
        <v>0</v>
      </c>
      <c r="AD22" s="187">
        <f t="shared" si="4"/>
        <v>497.5564214922411</v>
      </c>
      <c r="AE22" s="187">
        <f t="shared" si="4"/>
        <v>0</v>
      </c>
      <c r="AF22" s="187">
        <f t="shared" si="4"/>
        <v>-12.169449454874448</v>
      </c>
      <c r="AG22" s="187">
        <f t="shared" si="4"/>
        <v>0</v>
      </c>
      <c r="AH22" s="189">
        <f t="shared" si="3"/>
        <v>-0.78169920012329253</v>
      </c>
      <c r="AI22" s="187">
        <f t="shared" si="4"/>
        <v>0</v>
      </c>
    </row>
    <row r="23" spans="1:36" ht="78.75">
      <c r="A23" s="178" t="s">
        <v>38</v>
      </c>
      <c r="B23" s="12" t="s">
        <v>39</v>
      </c>
      <c r="C23" s="186"/>
      <c r="D23" s="187">
        <f>D151</f>
        <v>0</v>
      </c>
      <c r="E23" s="187">
        <f t="shared" ref="E23:AI23" si="5">E151</f>
        <v>0</v>
      </c>
      <c r="F23" s="187">
        <f t="shared" si="5"/>
        <v>0</v>
      </c>
      <c r="G23" s="187">
        <f t="shared" si="5"/>
        <v>0</v>
      </c>
      <c r="H23" s="187">
        <f t="shared" si="5"/>
        <v>0</v>
      </c>
      <c r="I23" s="188">
        <f t="shared" si="5"/>
        <v>0</v>
      </c>
      <c r="J23" s="188">
        <f t="shared" si="5"/>
        <v>0</v>
      </c>
      <c r="K23" s="188">
        <f t="shared" si="5"/>
        <v>0</v>
      </c>
      <c r="L23" s="188">
        <f t="shared" si="5"/>
        <v>0</v>
      </c>
      <c r="M23" s="188">
        <f t="shared" si="5"/>
        <v>0</v>
      </c>
      <c r="N23" s="188">
        <f t="shared" si="5"/>
        <v>0</v>
      </c>
      <c r="O23" s="188">
        <f t="shared" si="5"/>
        <v>0</v>
      </c>
      <c r="P23" s="188">
        <f t="shared" si="5"/>
        <v>0</v>
      </c>
      <c r="Q23" s="188">
        <f t="shared" si="5"/>
        <v>0</v>
      </c>
      <c r="R23" s="188">
        <f t="shared" si="5"/>
        <v>0</v>
      </c>
      <c r="S23" s="188">
        <f t="shared" si="5"/>
        <v>0</v>
      </c>
      <c r="T23" s="188">
        <f t="shared" si="5"/>
        <v>0</v>
      </c>
      <c r="U23" s="188">
        <f t="shared" si="5"/>
        <v>0</v>
      </c>
      <c r="V23" s="188">
        <f t="shared" si="5"/>
        <v>0</v>
      </c>
      <c r="W23" s="188">
        <f t="shared" si="5"/>
        <v>0</v>
      </c>
      <c r="X23" s="188">
        <f t="shared" si="5"/>
        <v>0</v>
      </c>
      <c r="Y23" s="188">
        <f t="shared" si="5"/>
        <v>0</v>
      </c>
      <c r="Z23" s="188">
        <f t="shared" si="5"/>
        <v>0</v>
      </c>
      <c r="AA23" s="188">
        <f t="shared" si="5"/>
        <v>0</v>
      </c>
      <c r="AB23" s="188">
        <f t="shared" si="5"/>
        <v>0</v>
      </c>
      <c r="AC23" s="188">
        <f t="shared" si="5"/>
        <v>0</v>
      </c>
      <c r="AD23" s="187">
        <f t="shared" si="5"/>
        <v>0</v>
      </c>
      <c r="AE23" s="187">
        <f t="shared" si="5"/>
        <v>0</v>
      </c>
      <c r="AF23" s="187">
        <f t="shared" si="5"/>
        <v>0</v>
      </c>
      <c r="AG23" s="187">
        <f t="shared" si="5"/>
        <v>0</v>
      </c>
      <c r="AH23" s="189" t="str">
        <f t="shared" si="3"/>
        <v/>
      </c>
      <c r="AI23" s="187">
        <f t="shared" si="5"/>
        <v>0</v>
      </c>
    </row>
    <row r="24" spans="1:36" ht="31.5">
      <c r="A24" s="178" t="s">
        <v>40</v>
      </c>
      <c r="B24" s="12" t="s">
        <v>41</v>
      </c>
      <c r="C24" s="186"/>
      <c r="D24" s="187">
        <f>D160</f>
        <v>0</v>
      </c>
      <c r="E24" s="187">
        <f t="shared" ref="E24:AI24" si="6">E160</f>
        <v>0</v>
      </c>
      <c r="F24" s="187">
        <f t="shared" si="6"/>
        <v>0</v>
      </c>
      <c r="G24" s="187">
        <f t="shared" si="6"/>
        <v>0</v>
      </c>
      <c r="H24" s="187">
        <f t="shared" si="6"/>
        <v>0</v>
      </c>
      <c r="I24" s="188">
        <f t="shared" si="6"/>
        <v>0</v>
      </c>
      <c r="J24" s="188">
        <f t="shared" si="6"/>
        <v>0</v>
      </c>
      <c r="K24" s="188">
        <f t="shared" si="6"/>
        <v>0</v>
      </c>
      <c r="L24" s="188">
        <f t="shared" si="6"/>
        <v>0</v>
      </c>
      <c r="M24" s="188">
        <f t="shared" si="6"/>
        <v>0</v>
      </c>
      <c r="N24" s="188">
        <f t="shared" si="6"/>
        <v>0</v>
      </c>
      <c r="O24" s="188">
        <f t="shared" si="6"/>
        <v>0</v>
      </c>
      <c r="P24" s="188">
        <f t="shared" si="6"/>
        <v>0</v>
      </c>
      <c r="Q24" s="188">
        <f t="shared" si="6"/>
        <v>0</v>
      </c>
      <c r="R24" s="188">
        <f t="shared" si="6"/>
        <v>0</v>
      </c>
      <c r="S24" s="188">
        <f t="shared" si="6"/>
        <v>0</v>
      </c>
      <c r="T24" s="188">
        <f t="shared" si="6"/>
        <v>0</v>
      </c>
      <c r="U24" s="188">
        <f t="shared" si="6"/>
        <v>0</v>
      </c>
      <c r="V24" s="188">
        <f t="shared" si="6"/>
        <v>0</v>
      </c>
      <c r="W24" s="188">
        <f t="shared" si="6"/>
        <v>0</v>
      </c>
      <c r="X24" s="188">
        <f t="shared" si="6"/>
        <v>0</v>
      </c>
      <c r="Y24" s="188">
        <f t="shared" si="6"/>
        <v>0</v>
      </c>
      <c r="Z24" s="188">
        <f t="shared" si="6"/>
        <v>0</v>
      </c>
      <c r="AA24" s="188">
        <f t="shared" si="6"/>
        <v>0</v>
      </c>
      <c r="AB24" s="188">
        <f t="shared" si="6"/>
        <v>0</v>
      </c>
      <c r="AC24" s="188">
        <f t="shared" si="6"/>
        <v>0</v>
      </c>
      <c r="AD24" s="187">
        <f t="shared" si="6"/>
        <v>0</v>
      </c>
      <c r="AE24" s="187">
        <f t="shared" si="6"/>
        <v>0</v>
      </c>
      <c r="AF24" s="187">
        <f t="shared" si="6"/>
        <v>0</v>
      </c>
      <c r="AG24" s="187">
        <f t="shared" si="6"/>
        <v>0</v>
      </c>
      <c r="AH24" s="189" t="str">
        <f t="shared" si="3"/>
        <v/>
      </c>
      <c r="AI24" s="187">
        <f t="shared" si="6"/>
        <v>0</v>
      </c>
    </row>
    <row r="25" spans="1:36" ht="47.25">
      <c r="A25" s="178" t="s">
        <v>42</v>
      </c>
      <c r="B25" s="12" t="s">
        <v>43</v>
      </c>
      <c r="C25" s="186"/>
      <c r="D25" s="187">
        <f>D164</f>
        <v>0</v>
      </c>
      <c r="E25" s="187">
        <f t="shared" ref="E25:AI25" si="7">E164</f>
        <v>0</v>
      </c>
      <c r="F25" s="187">
        <f t="shared" si="7"/>
        <v>0</v>
      </c>
      <c r="G25" s="187">
        <f t="shared" si="7"/>
        <v>0</v>
      </c>
      <c r="H25" s="187">
        <f t="shared" si="7"/>
        <v>0</v>
      </c>
      <c r="I25" s="188">
        <f t="shared" si="7"/>
        <v>0</v>
      </c>
      <c r="J25" s="188">
        <f t="shared" si="7"/>
        <v>0</v>
      </c>
      <c r="K25" s="188">
        <f t="shared" si="7"/>
        <v>0</v>
      </c>
      <c r="L25" s="188">
        <f t="shared" si="7"/>
        <v>0</v>
      </c>
      <c r="M25" s="188">
        <f t="shared" si="7"/>
        <v>0</v>
      </c>
      <c r="N25" s="188">
        <f t="shared" si="7"/>
        <v>0</v>
      </c>
      <c r="O25" s="188">
        <f t="shared" si="7"/>
        <v>0</v>
      </c>
      <c r="P25" s="188">
        <f t="shared" si="7"/>
        <v>0</v>
      </c>
      <c r="Q25" s="188">
        <f t="shared" si="7"/>
        <v>0</v>
      </c>
      <c r="R25" s="188">
        <f t="shared" si="7"/>
        <v>0</v>
      </c>
      <c r="S25" s="188">
        <f t="shared" si="7"/>
        <v>0</v>
      </c>
      <c r="T25" s="188">
        <f t="shared" si="7"/>
        <v>0</v>
      </c>
      <c r="U25" s="188">
        <f t="shared" si="7"/>
        <v>0</v>
      </c>
      <c r="V25" s="188">
        <f t="shared" si="7"/>
        <v>0</v>
      </c>
      <c r="W25" s="188">
        <f t="shared" si="7"/>
        <v>0</v>
      </c>
      <c r="X25" s="188">
        <f t="shared" si="7"/>
        <v>0</v>
      </c>
      <c r="Y25" s="188">
        <f t="shared" si="7"/>
        <v>0</v>
      </c>
      <c r="Z25" s="188">
        <f t="shared" si="7"/>
        <v>0</v>
      </c>
      <c r="AA25" s="188">
        <f t="shared" si="7"/>
        <v>0</v>
      </c>
      <c r="AB25" s="188">
        <f t="shared" si="7"/>
        <v>0</v>
      </c>
      <c r="AC25" s="188">
        <f t="shared" si="7"/>
        <v>0</v>
      </c>
      <c r="AD25" s="187">
        <f t="shared" si="7"/>
        <v>0</v>
      </c>
      <c r="AE25" s="187">
        <f t="shared" si="7"/>
        <v>0</v>
      </c>
      <c r="AF25" s="187">
        <f t="shared" si="7"/>
        <v>0</v>
      </c>
      <c r="AG25" s="187">
        <f t="shared" si="7"/>
        <v>0</v>
      </c>
      <c r="AH25" s="189" t="str">
        <f t="shared" si="3"/>
        <v/>
      </c>
      <c r="AI25" s="187">
        <f t="shared" si="7"/>
        <v>0</v>
      </c>
    </row>
    <row r="26" spans="1:36" ht="31.5">
      <c r="A26" s="178" t="s">
        <v>44</v>
      </c>
      <c r="B26" s="12" t="s">
        <v>45</v>
      </c>
      <c r="C26" s="186"/>
      <c r="D26" s="187">
        <f>D168</f>
        <v>28.548574151601898</v>
      </c>
      <c r="E26" s="187">
        <f t="shared" ref="E26:AI26" si="8">E168</f>
        <v>0</v>
      </c>
      <c r="F26" s="187">
        <f t="shared" si="8"/>
        <v>1.4618840209906043</v>
      </c>
      <c r="G26" s="187">
        <f t="shared" si="8"/>
        <v>0</v>
      </c>
      <c r="H26" s="187">
        <f t="shared" si="8"/>
        <v>27.086690130611295</v>
      </c>
      <c r="I26" s="188">
        <f t="shared" si="8"/>
        <v>0</v>
      </c>
      <c r="J26" s="188">
        <f t="shared" si="8"/>
        <v>27.086690130611291</v>
      </c>
      <c r="K26" s="188">
        <f t="shared" si="8"/>
        <v>0</v>
      </c>
      <c r="L26" s="188">
        <f t="shared" si="8"/>
        <v>17.548181638305085</v>
      </c>
      <c r="M26" s="188">
        <f t="shared" si="8"/>
        <v>0</v>
      </c>
      <c r="N26" s="188">
        <f t="shared" si="8"/>
        <v>7.505918720059003E-2</v>
      </c>
      <c r="O26" s="188">
        <f t="shared" si="8"/>
        <v>0</v>
      </c>
      <c r="P26" s="188">
        <f t="shared" si="8"/>
        <v>3.0943420000000003E-2</v>
      </c>
      <c r="Q26" s="188">
        <f t="shared" si="8"/>
        <v>0</v>
      </c>
      <c r="R26" s="188">
        <f t="shared" si="8"/>
        <v>0.7487672872005936</v>
      </c>
      <c r="S26" s="188">
        <f t="shared" si="8"/>
        <v>0</v>
      </c>
      <c r="T26" s="188">
        <f t="shared" si="8"/>
        <v>17.517238218305085</v>
      </c>
      <c r="U26" s="188">
        <f t="shared" si="8"/>
        <v>0</v>
      </c>
      <c r="V26" s="188">
        <f t="shared" si="8"/>
        <v>13.71674675559882</v>
      </c>
      <c r="W26" s="188">
        <f t="shared" si="8"/>
        <v>0</v>
      </c>
      <c r="X26" s="188">
        <f t="shared" si="8"/>
        <v>0</v>
      </c>
      <c r="Y26" s="188">
        <f t="shared" si="8"/>
        <v>0</v>
      </c>
      <c r="Z26" s="188">
        <f t="shared" si="8"/>
        <v>12.546116900611288</v>
      </c>
      <c r="AA26" s="188">
        <f t="shared" si="8"/>
        <v>0</v>
      </c>
      <c r="AB26" s="188">
        <f t="shared" si="8"/>
        <v>0</v>
      </c>
      <c r="AC26" s="188">
        <f t="shared" si="8"/>
        <v>0</v>
      </c>
      <c r="AD26" s="187">
        <f t="shared" si="8"/>
        <v>14.993998412819918</v>
      </c>
      <c r="AE26" s="187">
        <f t="shared" si="8"/>
        <v>0</v>
      </c>
      <c r="AF26" s="187">
        <f t="shared" si="8"/>
        <v>16.724355163903901</v>
      </c>
      <c r="AG26" s="187">
        <f t="shared" si="8"/>
        <v>0</v>
      </c>
      <c r="AH26" s="189">
        <f t="shared" si="3"/>
        <v>20.300822665428864</v>
      </c>
      <c r="AI26" s="187">
        <f t="shared" si="8"/>
        <v>0</v>
      </c>
    </row>
    <row r="27" spans="1:36">
      <c r="A27" s="122"/>
      <c r="B27" s="180"/>
      <c r="C27" s="190"/>
      <c r="D27" s="191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3" t="str">
        <f t="shared" si="3"/>
        <v/>
      </c>
      <c r="AI27" s="20"/>
    </row>
    <row r="28" spans="1:36" ht="31.5">
      <c r="A28" s="194" t="s">
        <v>46</v>
      </c>
      <c r="B28" s="195" t="s">
        <v>239</v>
      </c>
      <c r="C28" s="196"/>
      <c r="D28" s="197">
        <f>D29+D86+D151+D160+D164+D168</f>
        <v>1205.7887438633343</v>
      </c>
      <c r="E28" s="197">
        <f t="shared" ref="E28:AI28" si="9">E29+E86+E151+E160+E164+E168</f>
        <v>0</v>
      </c>
      <c r="F28" s="197">
        <f t="shared" si="9"/>
        <v>671.4108375898038</v>
      </c>
      <c r="G28" s="197">
        <f t="shared" si="9"/>
        <v>0</v>
      </c>
      <c r="H28" s="197">
        <f t="shared" si="9"/>
        <v>534.37790627353024</v>
      </c>
      <c r="I28" s="197">
        <f t="shared" si="9"/>
        <v>0</v>
      </c>
      <c r="J28" s="197">
        <f t="shared" si="9"/>
        <v>252.39676229658423</v>
      </c>
      <c r="K28" s="197">
        <f t="shared" si="9"/>
        <v>0</v>
      </c>
      <c r="L28" s="197">
        <f t="shared" si="9"/>
        <v>70.400645974915264</v>
      </c>
      <c r="M28" s="197">
        <f t="shared" si="9"/>
        <v>0</v>
      </c>
      <c r="N28" s="197">
        <f t="shared" si="9"/>
        <v>7.5192936113885169</v>
      </c>
      <c r="O28" s="197">
        <f t="shared" si="9"/>
        <v>0</v>
      </c>
      <c r="P28" s="197">
        <f t="shared" si="9"/>
        <v>28.809941731525424</v>
      </c>
      <c r="Q28" s="197">
        <f t="shared" si="9"/>
        <v>0</v>
      </c>
      <c r="R28" s="197">
        <f t="shared" si="9"/>
        <v>8.9831808258865138</v>
      </c>
      <c r="S28" s="197">
        <f t="shared" si="9"/>
        <v>0</v>
      </c>
      <c r="T28" s="197">
        <f t="shared" si="9"/>
        <v>41.59070424338983</v>
      </c>
      <c r="U28" s="197">
        <f t="shared" si="9"/>
        <v>0</v>
      </c>
      <c r="V28" s="197">
        <f t="shared" si="9"/>
        <v>38.827545687390469</v>
      </c>
      <c r="W28" s="197">
        <f t="shared" si="9"/>
        <v>0</v>
      </c>
      <c r="X28" s="197">
        <f t="shared" si="9"/>
        <v>0</v>
      </c>
      <c r="Y28" s="197">
        <f t="shared" si="9"/>
        <v>0</v>
      </c>
      <c r="Z28" s="197">
        <f t="shared" si="9"/>
        <v>197.06674217191872</v>
      </c>
      <c r="AA28" s="197">
        <f t="shared" si="9"/>
        <v>0</v>
      </c>
      <c r="AB28" s="197">
        <f t="shared" si="9"/>
        <v>0</v>
      </c>
      <c r="AC28" s="197">
        <f t="shared" si="9"/>
        <v>0</v>
      </c>
      <c r="AD28" s="197">
        <f t="shared" si="9"/>
        <v>518.77601604773963</v>
      </c>
      <c r="AE28" s="197">
        <f t="shared" si="9"/>
        <v>0</v>
      </c>
      <c r="AF28" s="197">
        <f t="shared" si="9"/>
        <v>53.898171537640224</v>
      </c>
      <c r="AG28" s="197">
        <f t="shared" si="9"/>
        <v>0</v>
      </c>
      <c r="AH28" s="198">
        <f t="shared" si="3"/>
        <v>3.2660660522459293</v>
      </c>
      <c r="AI28" s="197">
        <f t="shared" si="9"/>
        <v>0</v>
      </c>
    </row>
    <row r="29" spans="1:36" ht="31.5">
      <c r="A29" s="199" t="s">
        <v>48</v>
      </c>
      <c r="B29" s="200" t="s">
        <v>49</v>
      </c>
      <c r="C29" s="201"/>
      <c r="D29" s="202">
        <f>D30+D41+D50+D77</f>
        <v>6.3362999999999996</v>
      </c>
      <c r="E29" s="202">
        <f t="shared" ref="E29:AI29" si="10">E30+E41+E50+E77</f>
        <v>0</v>
      </c>
      <c r="F29" s="202">
        <f t="shared" si="10"/>
        <v>0</v>
      </c>
      <c r="G29" s="202">
        <f t="shared" si="10"/>
        <v>0</v>
      </c>
      <c r="H29" s="202">
        <f t="shared" si="10"/>
        <v>6.3362999999999996</v>
      </c>
      <c r="I29" s="202">
        <f t="shared" si="10"/>
        <v>0</v>
      </c>
      <c r="J29" s="202">
        <f t="shared" si="10"/>
        <v>6.3363000000000067</v>
      </c>
      <c r="K29" s="202">
        <f t="shared" si="10"/>
        <v>0</v>
      </c>
      <c r="L29" s="202">
        <f t="shared" si="10"/>
        <v>49.453969685932208</v>
      </c>
      <c r="M29" s="202">
        <f t="shared" si="10"/>
        <v>0</v>
      </c>
      <c r="N29" s="202">
        <f t="shared" si="10"/>
        <v>5.5351928660718003E-2</v>
      </c>
      <c r="O29" s="202">
        <f t="shared" si="10"/>
        <v>0</v>
      </c>
      <c r="P29" s="202">
        <f t="shared" si="10"/>
        <v>28.457787361525423</v>
      </c>
      <c r="Q29" s="202">
        <f t="shared" si="10"/>
        <v>0</v>
      </c>
      <c r="R29" s="202">
        <f t="shared" si="10"/>
        <v>5.5351928660718003E-2</v>
      </c>
      <c r="S29" s="202">
        <f t="shared" si="10"/>
        <v>0</v>
      </c>
      <c r="T29" s="202">
        <f t="shared" si="10"/>
        <v>20.996182324406778</v>
      </c>
      <c r="U29" s="202">
        <f t="shared" si="10"/>
        <v>0</v>
      </c>
      <c r="V29" s="202">
        <f t="shared" si="10"/>
        <v>3.1127980713392853</v>
      </c>
      <c r="W29" s="202">
        <f t="shared" si="10"/>
        <v>0</v>
      </c>
      <c r="X29" s="202">
        <f t="shared" si="10"/>
        <v>0</v>
      </c>
      <c r="Y29" s="202">
        <f t="shared" si="10"/>
        <v>0</v>
      </c>
      <c r="Z29" s="202">
        <f t="shared" si="10"/>
        <v>3.1127980713392853</v>
      </c>
      <c r="AA29" s="202">
        <f t="shared" si="10"/>
        <v>0</v>
      </c>
      <c r="AB29" s="202">
        <f t="shared" si="10"/>
        <v>0</v>
      </c>
      <c r="AC29" s="202">
        <f t="shared" si="10"/>
        <v>0</v>
      </c>
      <c r="AD29" s="202">
        <f t="shared" si="10"/>
        <v>6.2255961426785635</v>
      </c>
      <c r="AE29" s="202">
        <f t="shared" si="10"/>
        <v>0</v>
      </c>
      <c r="AF29" s="202">
        <f t="shared" si="10"/>
        <v>49.343265828610768</v>
      </c>
      <c r="AG29" s="202">
        <f t="shared" si="10"/>
        <v>0</v>
      </c>
      <c r="AH29" s="203">
        <f t="shared" si="3"/>
        <v>445.72309423093827</v>
      </c>
      <c r="AI29" s="202">
        <f t="shared" si="10"/>
        <v>0</v>
      </c>
    </row>
    <row r="30" spans="1:36" ht="47.25">
      <c r="A30" s="204" t="s">
        <v>50</v>
      </c>
      <c r="B30" s="205" t="s">
        <v>51</v>
      </c>
      <c r="C30" s="206"/>
      <c r="D30" s="207">
        <f>D31+D34+D37</f>
        <v>6.3362999999999996</v>
      </c>
      <c r="E30" s="207">
        <f t="shared" ref="E30:AI30" si="11">E31+E34+E37</f>
        <v>0</v>
      </c>
      <c r="F30" s="207">
        <f t="shared" si="11"/>
        <v>0</v>
      </c>
      <c r="G30" s="207">
        <f t="shared" si="11"/>
        <v>0</v>
      </c>
      <c r="H30" s="207">
        <f t="shared" si="11"/>
        <v>6.3362999999999996</v>
      </c>
      <c r="I30" s="207">
        <f t="shared" si="11"/>
        <v>0</v>
      </c>
      <c r="J30" s="207">
        <f t="shared" si="11"/>
        <v>6.3363000000000067</v>
      </c>
      <c r="K30" s="207">
        <f t="shared" si="11"/>
        <v>0</v>
      </c>
      <c r="L30" s="207">
        <f t="shared" si="11"/>
        <v>49.453969685932208</v>
      </c>
      <c r="M30" s="207">
        <f t="shared" si="11"/>
        <v>0</v>
      </c>
      <c r="N30" s="207">
        <f t="shared" si="11"/>
        <v>5.5351928660718003E-2</v>
      </c>
      <c r="O30" s="207">
        <f t="shared" si="11"/>
        <v>0</v>
      </c>
      <c r="P30" s="207">
        <f t="shared" si="11"/>
        <v>28.457787361525423</v>
      </c>
      <c r="Q30" s="207">
        <f t="shared" si="11"/>
        <v>0</v>
      </c>
      <c r="R30" s="207">
        <f t="shared" si="11"/>
        <v>5.5351928660718003E-2</v>
      </c>
      <c r="S30" s="207">
        <f t="shared" si="11"/>
        <v>0</v>
      </c>
      <c r="T30" s="207">
        <f t="shared" si="11"/>
        <v>20.996182324406778</v>
      </c>
      <c r="U30" s="207">
        <f t="shared" si="11"/>
        <v>0</v>
      </c>
      <c r="V30" s="207">
        <f t="shared" si="11"/>
        <v>3.1127980713392853</v>
      </c>
      <c r="W30" s="207">
        <f t="shared" si="11"/>
        <v>0</v>
      </c>
      <c r="X30" s="207">
        <f t="shared" si="11"/>
        <v>0</v>
      </c>
      <c r="Y30" s="207">
        <f t="shared" si="11"/>
        <v>0</v>
      </c>
      <c r="Z30" s="207">
        <f t="shared" si="11"/>
        <v>3.1127980713392853</v>
      </c>
      <c r="AA30" s="207">
        <f t="shared" si="11"/>
        <v>0</v>
      </c>
      <c r="AB30" s="207">
        <f t="shared" si="11"/>
        <v>0</v>
      </c>
      <c r="AC30" s="207">
        <f t="shared" si="11"/>
        <v>0</v>
      </c>
      <c r="AD30" s="207">
        <f t="shared" si="11"/>
        <v>6.2255961426785635</v>
      </c>
      <c r="AE30" s="207">
        <f t="shared" si="11"/>
        <v>0</v>
      </c>
      <c r="AF30" s="207">
        <f t="shared" si="11"/>
        <v>49.343265828610768</v>
      </c>
      <c r="AG30" s="207">
        <f t="shared" si="11"/>
        <v>0</v>
      </c>
      <c r="AH30" s="208">
        <f t="shared" si="3"/>
        <v>445.72309423093827</v>
      </c>
      <c r="AI30" s="207">
        <f t="shared" si="11"/>
        <v>0</v>
      </c>
    </row>
    <row r="31" spans="1:36" ht="78.75">
      <c r="A31" s="178" t="s">
        <v>52</v>
      </c>
      <c r="B31" s="12" t="s">
        <v>53</v>
      </c>
      <c r="C31" s="209"/>
      <c r="D31" s="210">
        <f>SUM(D32:D33)</f>
        <v>3.3362999999999996</v>
      </c>
      <c r="E31" s="210">
        <f t="shared" ref="E31:AI31" si="12">SUM(E32:E33)</f>
        <v>0</v>
      </c>
      <c r="F31" s="210">
        <f t="shared" si="12"/>
        <v>0</v>
      </c>
      <c r="G31" s="210">
        <f t="shared" si="12"/>
        <v>0</v>
      </c>
      <c r="H31" s="210">
        <f t="shared" si="12"/>
        <v>3.3362999999999996</v>
      </c>
      <c r="I31" s="210">
        <f t="shared" si="12"/>
        <v>0</v>
      </c>
      <c r="J31" s="210">
        <f t="shared" si="12"/>
        <v>3.3363000000000032</v>
      </c>
      <c r="K31" s="210">
        <f t="shared" si="12"/>
        <v>0</v>
      </c>
      <c r="L31" s="210">
        <f t="shared" si="12"/>
        <v>40.564395154067796</v>
      </c>
      <c r="M31" s="210">
        <f t="shared" si="12"/>
        <v>0</v>
      </c>
      <c r="N31" s="210">
        <f t="shared" si="12"/>
        <v>2.7675964330359001E-2</v>
      </c>
      <c r="O31" s="210">
        <f t="shared" si="12"/>
        <v>0</v>
      </c>
      <c r="P31" s="210">
        <f t="shared" si="12"/>
        <v>25.086688841016947</v>
      </c>
      <c r="Q31" s="210">
        <f t="shared" si="12"/>
        <v>0</v>
      </c>
      <c r="R31" s="210">
        <f t="shared" si="12"/>
        <v>2.7675964330359001E-2</v>
      </c>
      <c r="S31" s="210">
        <f t="shared" si="12"/>
        <v>0</v>
      </c>
      <c r="T31" s="210">
        <f t="shared" si="12"/>
        <v>15.477706313050845</v>
      </c>
      <c r="U31" s="210">
        <f t="shared" si="12"/>
        <v>0</v>
      </c>
      <c r="V31" s="210">
        <f t="shared" si="12"/>
        <v>1.6404740356696426</v>
      </c>
      <c r="W31" s="210">
        <f t="shared" si="12"/>
        <v>0</v>
      </c>
      <c r="X31" s="210">
        <f t="shared" si="12"/>
        <v>0</v>
      </c>
      <c r="Y31" s="210">
        <f t="shared" si="12"/>
        <v>0</v>
      </c>
      <c r="Z31" s="210">
        <f t="shared" si="12"/>
        <v>1.6404740356696426</v>
      </c>
      <c r="AA31" s="210">
        <f t="shared" si="12"/>
        <v>0</v>
      </c>
      <c r="AB31" s="210">
        <f t="shared" si="12"/>
        <v>0</v>
      </c>
      <c r="AC31" s="210">
        <f t="shared" si="12"/>
        <v>0</v>
      </c>
      <c r="AD31" s="210">
        <f t="shared" si="12"/>
        <v>3.2809480713392816</v>
      </c>
      <c r="AE31" s="210">
        <f t="shared" si="12"/>
        <v>0</v>
      </c>
      <c r="AF31" s="210">
        <f t="shared" si="12"/>
        <v>40.509043225407076</v>
      </c>
      <c r="AG31" s="210">
        <f t="shared" si="12"/>
        <v>0</v>
      </c>
      <c r="AH31" s="211">
        <f t="shared" si="3"/>
        <v>731.84519863271566</v>
      </c>
      <c r="AI31" s="210">
        <f t="shared" si="12"/>
        <v>0</v>
      </c>
    </row>
    <row r="32" spans="1:36" ht="31.5">
      <c r="A32" s="13" t="s">
        <v>52</v>
      </c>
      <c r="B32" s="212" t="s">
        <v>240</v>
      </c>
      <c r="C32" s="190" t="s">
        <v>241</v>
      </c>
      <c r="D32" s="213">
        <v>3.3362999999999996</v>
      </c>
      <c r="E32" s="192"/>
      <c r="F32" s="192">
        <f>D32-H32</f>
        <v>0</v>
      </c>
      <c r="G32" s="192"/>
      <c r="H32" s="213">
        <v>3.3362999999999996</v>
      </c>
      <c r="I32" s="192"/>
      <c r="J32" s="192">
        <v>3.3363000000000032</v>
      </c>
      <c r="K32" s="192"/>
      <c r="L32" s="192">
        <v>40.564395154067796</v>
      </c>
      <c r="M32" s="192"/>
      <c r="N32" s="192">
        <v>2.7675964330359001E-2</v>
      </c>
      <c r="O32" s="192"/>
      <c r="P32" s="192">
        <v>25.086688841016947</v>
      </c>
      <c r="Q32" s="192"/>
      <c r="R32" s="192">
        <v>2.7675964330359001E-2</v>
      </c>
      <c r="S32" s="192"/>
      <c r="T32" s="192">
        <v>15.477706313050845</v>
      </c>
      <c r="U32" s="192"/>
      <c r="V32" s="192">
        <v>1.6404740356696426</v>
      </c>
      <c r="W32" s="192"/>
      <c r="X32" s="192"/>
      <c r="Y32" s="192"/>
      <c r="Z32" s="192">
        <v>1.6404740356696426</v>
      </c>
      <c r="AA32" s="192"/>
      <c r="AB32" s="192"/>
      <c r="AC32" s="192"/>
      <c r="AD32" s="192">
        <v>3.2809480713392816</v>
      </c>
      <c r="AE32" s="192"/>
      <c r="AF32" s="192">
        <f>(T32+P32)-(R32+N32)</f>
        <v>40.509043225407076</v>
      </c>
      <c r="AG32" s="192"/>
      <c r="AH32" s="193">
        <f t="shared" si="3"/>
        <v>731.84519863271566</v>
      </c>
      <c r="AI32" s="20" t="s">
        <v>242</v>
      </c>
    </row>
    <row r="33" spans="1:35">
      <c r="A33" s="214"/>
      <c r="B33" s="14"/>
      <c r="C33" s="215"/>
      <c r="D33" s="216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3" t="str">
        <f t="shared" si="3"/>
        <v/>
      </c>
      <c r="AI33" s="20"/>
    </row>
    <row r="34" spans="1:35" ht="78.75">
      <c r="A34" s="178" t="s">
        <v>54</v>
      </c>
      <c r="B34" s="12" t="s">
        <v>55</v>
      </c>
      <c r="C34" s="209"/>
      <c r="D34" s="210">
        <f>SUM(D35:D36)</f>
        <v>3</v>
      </c>
      <c r="E34" s="210">
        <f t="shared" ref="E34:AI34" si="13">SUM(E35:E36)</f>
        <v>0</v>
      </c>
      <c r="F34" s="210">
        <f t="shared" si="13"/>
        <v>0</v>
      </c>
      <c r="G34" s="210">
        <f t="shared" si="13"/>
        <v>0</v>
      </c>
      <c r="H34" s="210">
        <f t="shared" si="13"/>
        <v>3</v>
      </c>
      <c r="I34" s="210">
        <f t="shared" si="13"/>
        <v>0</v>
      </c>
      <c r="J34" s="210">
        <f t="shared" si="13"/>
        <v>3.0000000000000036</v>
      </c>
      <c r="K34" s="210">
        <f t="shared" si="13"/>
        <v>0</v>
      </c>
      <c r="L34" s="210">
        <f t="shared" si="13"/>
        <v>8.2634360888135596</v>
      </c>
      <c r="M34" s="210">
        <f t="shared" si="13"/>
        <v>0</v>
      </c>
      <c r="N34" s="210">
        <f t="shared" si="13"/>
        <v>2.7675964330359001E-2</v>
      </c>
      <c r="O34" s="210">
        <f t="shared" si="13"/>
        <v>0</v>
      </c>
      <c r="P34" s="210">
        <f t="shared" si="13"/>
        <v>3.3410957705084754</v>
      </c>
      <c r="Q34" s="210">
        <f t="shared" si="13"/>
        <v>0</v>
      </c>
      <c r="R34" s="210">
        <f t="shared" si="13"/>
        <v>2.7675964330359001E-2</v>
      </c>
      <c r="S34" s="210">
        <f t="shared" si="13"/>
        <v>0</v>
      </c>
      <c r="T34" s="210">
        <f t="shared" si="13"/>
        <v>4.9223403183050847</v>
      </c>
      <c r="U34" s="210">
        <f t="shared" si="13"/>
        <v>0</v>
      </c>
      <c r="V34" s="210">
        <f t="shared" si="13"/>
        <v>1.4723240356696428</v>
      </c>
      <c r="W34" s="210">
        <f t="shared" si="13"/>
        <v>0</v>
      </c>
      <c r="X34" s="210">
        <f t="shared" si="13"/>
        <v>0</v>
      </c>
      <c r="Y34" s="210">
        <f t="shared" si="13"/>
        <v>0</v>
      </c>
      <c r="Z34" s="210">
        <f t="shared" si="13"/>
        <v>1.4723240356696428</v>
      </c>
      <c r="AA34" s="210">
        <f t="shared" si="13"/>
        <v>0</v>
      </c>
      <c r="AB34" s="210">
        <f t="shared" si="13"/>
        <v>0</v>
      </c>
      <c r="AC34" s="210">
        <f t="shared" si="13"/>
        <v>0</v>
      </c>
      <c r="AD34" s="210">
        <f t="shared" si="13"/>
        <v>2.944648071339282</v>
      </c>
      <c r="AE34" s="210">
        <f t="shared" si="13"/>
        <v>0</v>
      </c>
      <c r="AF34" s="210">
        <f t="shared" si="13"/>
        <v>8.2080841601528416</v>
      </c>
      <c r="AG34" s="210">
        <f t="shared" si="13"/>
        <v>0</v>
      </c>
      <c r="AH34" s="211">
        <f t="shared" si="3"/>
        <v>148.2890363308683</v>
      </c>
      <c r="AI34" s="210">
        <f t="shared" si="13"/>
        <v>0</v>
      </c>
    </row>
    <row r="35" spans="1:35" ht="31.5">
      <c r="A35" s="13" t="s">
        <v>54</v>
      </c>
      <c r="B35" s="212" t="s">
        <v>243</v>
      </c>
      <c r="C35" s="190" t="s">
        <v>244</v>
      </c>
      <c r="D35" s="213">
        <v>3</v>
      </c>
      <c r="E35" s="192"/>
      <c r="F35" s="192">
        <f>D35-H35</f>
        <v>0</v>
      </c>
      <c r="G35" s="192"/>
      <c r="H35" s="213">
        <v>3</v>
      </c>
      <c r="I35" s="192"/>
      <c r="J35" s="192">
        <v>3.0000000000000036</v>
      </c>
      <c r="K35" s="192"/>
      <c r="L35" s="192">
        <v>8.2634360888135596</v>
      </c>
      <c r="M35" s="192"/>
      <c r="N35" s="192">
        <v>2.7675964330359001E-2</v>
      </c>
      <c r="O35" s="192"/>
      <c r="P35" s="192">
        <v>3.3410957705084754</v>
      </c>
      <c r="Q35" s="192"/>
      <c r="R35" s="192">
        <v>2.7675964330359001E-2</v>
      </c>
      <c r="S35" s="192"/>
      <c r="T35" s="192">
        <v>4.9223403183050847</v>
      </c>
      <c r="U35" s="192"/>
      <c r="V35" s="192">
        <v>1.4723240356696428</v>
      </c>
      <c r="W35" s="192"/>
      <c r="X35" s="192"/>
      <c r="Y35" s="192"/>
      <c r="Z35" s="192">
        <v>1.4723240356696428</v>
      </c>
      <c r="AA35" s="192"/>
      <c r="AB35" s="192"/>
      <c r="AC35" s="192"/>
      <c r="AD35" s="192">
        <v>2.944648071339282</v>
      </c>
      <c r="AE35" s="192"/>
      <c r="AF35" s="192">
        <f>(T35+P35)-(R35+N35)</f>
        <v>8.2080841601528416</v>
      </c>
      <c r="AG35" s="192"/>
      <c r="AH35" s="193">
        <f t="shared" si="3"/>
        <v>148.2890363308683</v>
      </c>
      <c r="AI35" s="20" t="s">
        <v>242</v>
      </c>
    </row>
    <row r="36" spans="1:35">
      <c r="A36" s="214"/>
      <c r="B36" s="14"/>
      <c r="C36" s="215"/>
      <c r="D36" s="216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3" t="str">
        <f t="shared" si="3"/>
        <v/>
      </c>
      <c r="AI36" s="20"/>
    </row>
    <row r="37" spans="1:35" ht="63">
      <c r="A37" s="178" t="s">
        <v>56</v>
      </c>
      <c r="B37" s="12" t="s">
        <v>57</v>
      </c>
      <c r="C37" s="186"/>
      <c r="D37" s="210">
        <f>SUM(D38:D40)</f>
        <v>0</v>
      </c>
      <c r="E37" s="210">
        <f t="shared" ref="E37:AI37" si="14">SUM(E38:E40)</f>
        <v>0</v>
      </c>
      <c r="F37" s="210">
        <f t="shared" si="14"/>
        <v>0</v>
      </c>
      <c r="G37" s="210">
        <f t="shared" si="14"/>
        <v>0</v>
      </c>
      <c r="H37" s="210">
        <f t="shared" si="14"/>
        <v>0</v>
      </c>
      <c r="I37" s="210">
        <f t="shared" si="14"/>
        <v>0</v>
      </c>
      <c r="J37" s="210">
        <f t="shared" si="14"/>
        <v>0</v>
      </c>
      <c r="K37" s="210">
        <f t="shared" si="14"/>
        <v>0</v>
      </c>
      <c r="L37" s="210">
        <f t="shared" si="14"/>
        <v>0.62613844305084765</v>
      </c>
      <c r="M37" s="210">
        <f t="shared" si="14"/>
        <v>0</v>
      </c>
      <c r="N37" s="210">
        <f t="shared" si="14"/>
        <v>0</v>
      </c>
      <c r="O37" s="210">
        <f t="shared" si="14"/>
        <v>0</v>
      </c>
      <c r="P37" s="210">
        <f t="shared" si="14"/>
        <v>3.0002749999999998E-2</v>
      </c>
      <c r="Q37" s="210">
        <f t="shared" si="14"/>
        <v>0</v>
      </c>
      <c r="R37" s="210">
        <f t="shared" si="14"/>
        <v>0</v>
      </c>
      <c r="S37" s="210">
        <f t="shared" si="14"/>
        <v>0</v>
      </c>
      <c r="T37" s="210">
        <f t="shared" si="14"/>
        <v>0.59613569305084768</v>
      </c>
      <c r="U37" s="210">
        <f t="shared" si="14"/>
        <v>0</v>
      </c>
      <c r="V37" s="210">
        <f t="shared" si="14"/>
        <v>0</v>
      </c>
      <c r="W37" s="210">
        <f t="shared" si="14"/>
        <v>0</v>
      </c>
      <c r="X37" s="210">
        <f t="shared" si="14"/>
        <v>0</v>
      </c>
      <c r="Y37" s="210">
        <f t="shared" si="14"/>
        <v>0</v>
      </c>
      <c r="Z37" s="210">
        <f t="shared" si="14"/>
        <v>0</v>
      </c>
      <c r="AA37" s="210">
        <f t="shared" si="14"/>
        <v>0</v>
      </c>
      <c r="AB37" s="210">
        <f t="shared" si="14"/>
        <v>0</v>
      </c>
      <c r="AC37" s="210">
        <f t="shared" si="14"/>
        <v>0</v>
      </c>
      <c r="AD37" s="210">
        <f t="shared" si="14"/>
        <v>0</v>
      </c>
      <c r="AE37" s="210">
        <f t="shared" si="14"/>
        <v>0</v>
      </c>
      <c r="AF37" s="210">
        <f t="shared" si="14"/>
        <v>0.62613844305084765</v>
      </c>
      <c r="AG37" s="210">
        <f t="shared" si="14"/>
        <v>0</v>
      </c>
      <c r="AH37" s="211" t="str">
        <f t="shared" si="3"/>
        <v/>
      </c>
      <c r="AI37" s="210">
        <f t="shared" si="14"/>
        <v>0</v>
      </c>
    </row>
    <row r="38" spans="1:35" ht="47.25">
      <c r="A38" s="13" t="s">
        <v>56</v>
      </c>
      <c r="B38" s="212" t="s">
        <v>245</v>
      </c>
      <c r="C38" s="190" t="s">
        <v>246</v>
      </c>
      <c r="D38" s="213">
        <v>0</v>
      </c>
      <c r="E38" s="213"/>
      <c r="F38" s="192">
        <f t="shared" ref="F38:F39" si="15">D38-H38</f>
        <v>0</v>
      </c>
      <c r="G38" s="213"/>
      <c r="H38" s="213">
        <v>0</v>
      </c>
      <c r="I38" s="213"/>
      <c r="J38" s="213">
        <v>0</v>
      </c>
      <c r="K38" s="213"/>
      <c r="L38" s="213">
        <v>6.0842430000000003E-2</v>
      </c>
      <c r="M38" s="213"/>
      <c r="N38" s="213">
        <v>0</v>
      </c>
      <c r="O38" s="213"/>
      <c r="P38" s="213">
        <v>3.0002749999999998E-2</v>
      </c>
      <c r="Q38" s="213"/>
      <c r="R38" s="213">
        <v>0</v>
      </c>
      <c r="S38" s="213"/>
      <c r="T38" s="213">
        <v>3.0839680000000005E-2</v>
      </c>
      <c r="U38" s="213"/>
      <c r="V38" s="213">
        <v>0</v>
      </c>
      <c r="W38" s="213"/>
      <c r="X38" s="213"/>
      <c r="Y38" s="213"/>
      <c r="Z38" s="213">
        <v>0</v>
      </c>
      <c r="AA38" s="213"/>
      <c r="AB38" s="213"/>
      <c r="AC38" s="213"/>
      <c r="AD38" s="213">
        <v>0</v>
      </c>
      <c r="AE38" s="213"/>
      <c r="AF38" s="192">
        <f t="shared" ref="AF38:AF39" si="16">(T38+P38)-(R38+N38)</f>
        <v>6.0842430000000003E-2</v>
      </c>
      <c r="AG38" s="213"/>
      <c r="AH38" s="193" t="str">
        <f t="shared" si="3"/>
        <v/>
      </c>
      <c r="AI38" s="213" t="s">
        <v>242</v>
      </c>
    </row>
    <row r="39" spans="1:35" ht="94.5">
      <c r="A39" s="13" t="s">
        <v>247</v>
      </c>
      <c r="B39" s="212" t="s">
        <v>248</v>
      </c>
      <c r="C39" s="190" t="s">
        <v>249</v>
      </c>
      <c r="D39" s="213">
        <v>0</v>
      </c>
      <c r="E39" s="213"/>
      <c r="F39" s="192">
        <f t="shared" si="15"/>
        <v>0</v>
      </c>
      <c r="G39" s="213"/>
      <c r="H39" s="213">
        <v>0</v>
      </c>
      <c r="I39" s="213"/>
      <c r="J39" s="213">
        <v>0</v>
      </c>
      <c r="K39" s="213"/>
      <c r="L39" s="213">
        <v>0.56529601305084765</v>
      </c>
      <c r="M39" s="213"/>
      <c r="N39" s="213">
        <v>0</v>
      </c>
      <c r="O39" s="213"/>
      <c r="P39" s="213"/>
      <c r="Q39" s="213"/>
      <c r="R39" s="213">
        <v>0</v>
      </c>
      <c r="S39" s="213"/>
      <c r="T39" s="213">
        <v>0.56529601305084765</v>
      </c>
      <c r="U39" s="213"/>
      <c r="V39" s="213">
        <v>0</v>
      </c>
      <c r="W39" s="213"/>
      <c r="X39" s="213"/>
      <c r="Y39" s="213"/>
      <c r="Z39" s="213">
        <v>0</v>
      </c>
      <c r="AA39" s="213"/>
      <c r="AB39" s="213"/>
      <c r="AC39" s="213"/>
      <c r="AD39" s="213">
        <v>0</v>
      </c>
      <c r="AE39" s="213"/>
      <c r="AF39" s="192">
        <f t="shared" si="16"/>
        <v>0.56529601305084765</v>
      </c>
      <c r="AG39" s="213"/>
      <c r="AH39" s="193" t="str">
        <f t="shared" si="3"/>
        <v/>
      </c>
      <c r="AI39" s="213" t="s">
        <v>242</v>
      </c>
    </row>
    <row r="40" spans="1:35">
      <c r="A40" s="214"/>
      <c r="B40" s="217"/>
      <c r="C40" s="215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8" t="str">
        <f t="shared" si="3"/>
        <v/>
      </c>
      <c r="AI40" s="216"/>
    </row>
    <row r="41" spans="1:35" ht="47.25">
      <c r="A41" s="204" t="s">
        <v>60</v>
      </c>
      <c r="B41" s="205" t="s">
        <v>61</v>
      </c>
      <c r="C41" s="206"/>
      <c r="D41" s="207">
        <f t="shared" ref="D41:AI41" si="17">D42+D46</f>
        <v>0</v>
      </c>
      <c r="E41" s="207">
        <f t="shared" si="17"/>
        <v>0</v>
      </c>
      <c r="F41" s="207">
        <f t="shared" si="17"/>
        <v>0</v>
      </c>
      <c r="G41" s="207">
        <f t="shared" si="17"/>
        <v>0</v>
      </c>
      <c r="H41" s="207">
        <f t="shared" si="17"/>
        <v>0</v>
      </c>
      <c r="I41" s="207">
        <f t="shared" si="17"/>
        <v>0</v>
      </c>
      <c r="J41" s="207">
        <f t="shared" si="17"/>
        <v>0</v>
      </c>
      <c r="K41" s="207">
        <f t="shared" si="17"/>
        <v>0</v>
      </c>
      <c r="L41" s="207">
        <f t="shared" si="17"/>
        <v>0</v>
      </c>
      <c r="M41" s="207">
        <f t="shared" si="17"/>
        <v>0</v>
      </c>
      <c r="N41" s="207">
        <f t="shared" si="17"/>
        <v>0</v>
      </c>
      <c r="O41" s="207">
        <f t="shared" si="17"/>
        <v>0</v>
      </c>
      <c r="P41" s="207">
        <f t="shared" si="17"/>
        <v>0</v>
      </c>
      <c r="Q41" s="207">
        <f t="shared" si="17"/>
        <v>0</v>
      </c>
      <c r="R41" s="207">
        <f t="shared" si="17"/>
        <v>0</v>
      </c>
      <c r="S41" s="207">
        <f t="shared" si="17"/>
        <v>0</v>
      </c>
      <c r="T41" s="207">
        <f t="shared" si="17"/>
        <v>0</v>
      </c>
      <c r="U41" s="207">
        <f t="shared" si="17"/>
        <v>0</v>
      </c>
      <c r="V41" s="207">
        <f t="shared" si="17"/>
        <v>0</v>
      </c>
      <c r="W41" s="207">
        <f t="shared" si="17"/>
        <v>0</v>
      </c>
      <c r="X41" s="207">
        <f t="shared" si="17"/>
        <v>0</v>
      </c>
      <c r="Y41" s="207">
        <f t="shared" si="17"/>
        <v>0</v>
      </c>
      <c r="Z41" s="207">
        <f t="shared" si="17"/>
        <v>0</v>
      </c>
      <c r="AA41" s="207">
        <f t="shared" si="17"/>
        <v>0</v>
      </c>
      <c r="AB41" s="207">
        <f t="shared" si="17"/>
        <v>0</v>
      </c>
      <c r="AC41" s="207">
        <f t="shared" si="17"/>
        <v>0</v>
      </c>
      <c r="AD41" s="207">
        <f t="shared" si="17"/>
        <v>0</v>
      </c>
      <c r="AE41" s="207">
        <f t="shared" si="17"/>
        <v>0</v>
      </c>
      <c r="AF41" s="207">
        <f t="shared" si="17"/>
        <v>0</v>
      </c>
      <c r="AG41" s="207">
        <f t="shared" si="17"/>
        <v>0</v>
      </c>
      <c r="AH41" s="208" t="str">
        <f t="shared" si="3"/>
        <v/>
      </c>
      <c r="AI41" s="207">
        <f t="shared" si="17"/>
        <v>0</v>
      </c>
    </row>
    <row r="42" spans="1:35" ht="78.75">
      <c r="A42" s="178" t="s">
        <v>62</v>
      </c>
      <c r="B42" s="12" t="s">
        <v>63</v>
      </c>
      <c r="C42" s="186"/>
      <c r="D42" s="210">
        <f t="shared" ref="D42:AI42" si="18">SUM(D43:D45)</f>
        <v>0</v>
      </c>
      <c r="E42" s="210">
        <f t="shared" si="18"/>
        <v>0</v>
      </c>
      <c r="F42" s="210">
        <f t="shared" si="18"/>
        <v>0</v>
      </c>
      <c r="G42" s="210">
        <f t="shared" si="18"/>
        <v>0</v>
      </c>
      <c r="H42" s="210">
        <f t="shared" si="18"/>
        <v>0</v>
      </c>
      <c r="I42" s="210">
        <f t="shared" si="18"/>
        <v>0</v>
      </c>
      <c r="J42" s="210">
        <f t="shared" si="18"/>
        <v>0</v>
      </c>
      <c r="K42" s="210">
        <f t="shared" si="18"/>
        <v>0</v>
      </c>
      <c r="L42" s="210">
        <f t="shared" si="18"/>
        <v>0</v>
      </c>
      <c r="M42" s="210">
        <f t="shared" si="18"/>
        <v>0</v>
      </c>
      <c r="N42" s="210">
        <f t="shared" si="18"/>
        <v>0</v>
      </c>
      <c r="O42" s="210">
        <f t="shared" si="18"/>
        <v>0</v>
      </c>
      <c r="P42" s="210">
        <f t="shared" si="18"/>
        <v>0</v>
      </c>
      <c r="Q42" s="210">
        <f t="shared" si="18"/>
        <v>0</v>
      </c>
      <c r="R42" s="210">
        <f t="shared" si="18"/>
        <v>0</v>
      </c>
      <c r="S42" s="210">
        <f t="shared" si="18"/>
        <v>0</v>
      </c>
      <c r="T42" s="210">
        <f t="shared" si="18"/>
        <v>0</v>
      </c>
      <c r="U42" s="210">
        <f t="shared" si="18"/>
        <v>0</v>
      </c>
      <c r="V42" s="210">
        <f t="shared" si="18"/>
        <v>0</v>
      </c>
      <c r="W42" s="210">
        <f t="shared" si="18"/>
        <v>0</v>
      </c>
      <c r="X42" s="210">
        <f t="shared" si="18"/>
        <v>0</v>
      </c>
      <c r="Y42" s="210">
        <f t="shared" si="18"/>
        <v>0</v>
      </c>
      <c r="Z42" s="210">
        <f t="shared" si="18"/>
        <v>0</v>
      </c>
      <c r="AA42" s="210">
        <f t="shared" si="18"/>
        <v>0</v>
      </c>
      <c r="AB42" s="210">
        <f t="shared" si="18"/>
        <v>0</v>
      </c>
      <c r="AC42" s="210">
        <f t="shared" si="18"/>
        <v>0</v>
      </c>
      <c r="AD42" s="210">
        <f t="shared" si="18"/>
        <v>0</v>
      </c>
      <c r="AE42" s="210">
        <f t="shared" si="18"/>
        <v>0</v>
      </c>
      <c r="AF42" s="210">
        <f t="shared" si="18"/>
        <v>0</v>
      </c>
      <c r="AG42" s="210">
        <f t="shared" si="18"/>
        <v>0</v>
      </c>
      <c r="AH42" s="211" t="str">
        <f t="shared" si="3"/>
        <v/>
      </c>
      <c r="AI42" s="210">
        <f t="shared" si="18"/>
        <v>0</v>
      </c>
    </row>
    <row r="43" spans="1:35">
      <c r="A43" s="214"/>
      <c r="B43" s="14"/>
      <c r="C43" s="215"/>
      <c r="D43" s="216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3" t="str">
        <f t="shared" si="3"/>
        <v/>
      </c>
      <c r="AI43" s="20"/>
    </row>
    <row r="44" spans="1:35">
      <c r="A44" s="214"/>
      <c r="B44" s="14"/>
      <c r="C44" s="215"/>
      <c r="D44" s="216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3" t="str">
        <f t="shared" si="3"/>
        <v/>
      </c>
      <c r="AI44" s="20"/>
    </row>
    <row r="45" spans="1:35">
      <c r="A45" s="214"/>
      <c r="B45" s="217"/>
      <c r="C45" s="215"/>
      <c r="D45" s="216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3" t="str">
        <f t="shared" si="3"/>
        <v/>
      </c>
      <c r="AI45" s="20"/>
    </row>
    <row r="46" spans="1:35" ht="47.25">
      <c r="A46" s="178" t="s">
        <v>64</v>
      </c>
      <c r="B46" s="12" t="s">
        <v>65</v>
      </c>
      <c r="C46" s="186"/>
      <c r="D46" s="210">
        <f t="shared" ref="D46:AI46" si="19">SUM(D47:D49)</f>
        <v>0</v>
      </c>
      <c r="E46" s="210">
        <f t="shared" si="19"/>
        <v>0</v>
      </c>
      <c r="F46" s="210">
        <f t="shared" si="19"/>
        <v>0</v>
      </c>
      <c r="G46" s="210">
        <f t="shared" si="19"/>
        <v>0</v>
      </c>
      <c r="H46" s="210">
        <f t="shared" si="19"/>
        <v>0</v>
      </c>
      <c r="I46" s="210">
        <f t="shared" si="19"/>
        <v>0</v>
      </c>
      <c r="J46" s="210">
        <f t="shared" si="19"/>
        <v>0</v>
      </c>
      <c r="K46" s="210">
        <f t="shared" si="19"/>
        <v>0</v>
      </c>
      <c r="L46" s="210">
        <f t="shared" si="19"/>
        <v>0</v>
      </c>
      <c r="M46" s="210">
        <f t="shared" si="19"/>
        <v>0</v>
      </c>
      <c r="N46" s="210">
        <f t="shared" si="19"/>
        <v>0</v>
      </c>
      <c r="O46" s="210">
        <f t="shared" si="19"/>
        <v>0</v>
      </c>
      <c r="P46" s="210">
        <f t="shared" si="19"/>
        <v>0</v>
      </c>
      <c r="Q46" s="210">
        <f t="shared" si="19"/>
        <v>0</v>
      </c>
      <c r="R46" s="210">
        <f t="shared" si="19"/>
        <v>0</v>
      </c>
      <c r="S46" s="210">
        <f t="shared" si="19"/>
        <v>0</v>
      </c>
      <c r="T46" s="210">
        <f t="shared" si="19"/>
        <v>0</v>
      </c>
      <c r="U46" s="210">
        <f t="shared" si="19"/>
        <v>0</v>
      </c>
      <c r="V46" s="210">
        <f t="shared" si="19"/>
        <v>0</v>
      </c>
      <c r="W46" s="210">
        <f t="shared" si="19"/>
        <v>0</v>
      </c>
      <c r="X46" s="210">
        <f t="shared" si="19"/>
        <v>0</v>
      </c>
      <c r="Y46" s="210">
        <f t="shared" si="19"/>
        <v>0</v>
      </c>
      <c r="Z46" s="210">
        <f t="shared" si="19"/>
        <v>0</v>
      </c>
      <c r="AA46" s="210">
        <f t="shared" si="19"/>
        <v>0</v>
      </c>
      <c r="AB46" s="210">
        <f t="shared" si="19"/>
        <v>0</v>
      </c>
      <c r="AC46" s="210">
        <f t="shared" si="19"/>
        <v>0</v>
      </c>
      <c r="AD46" s="210">
        <f t="shared" si="19"/>
        <v>0</v>
      </c>
      <c r="AE46" s="210">
        <f t="shared" si="19"/>
        <v>0</v>
      </c>
      <c r="AF46" s="210">
        <f t="shared" si="19"/>
        <v>0</v>
      </c>
      <c r="AG46" s="210">
        <f t="shared" si="19"/>
        <v>0</v>
      </c>
      <c r="AH46" s="211" t="str">
        <f t="shared" si="3"/>
        <v/>
      </c>
      <c r="AI46" s="210">
        <f t="shared" si="19"/>
        <v>0</v>
      </c>
    </row>
    <row r="47" spans="1:35">
      <c r="A47" s="214"/>
      <c r="B47" s="14"/>
      <c r="C47" s="215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8" t="str">
        <f t="shared" si="3"/>
        <v/>
      </c>
      <c r="AI47" s="216"/>
    </row>
    <row r="48" spans="1:35">
      <c r="A48" s="214"/>
      <c r="B48" s="14"/>
      <c r="C48" s="215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20" t="str">
        <f t="shared" si="3"/>
        <v/>
      </c>
      <c r="AI48" s="219"/>
    </row>
    <row r="49" spans="1:35">
      <c r="A49" s="214"/>
      <c r="B49" s="217"/>
      <c r="C49" s="215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8" t="str">
        <f t="shared" si="3"/>
        <v/>
      </c>
      <c r="AI49" s="216"/>
    </row>
    <row r="50" spans="1:35" ht="63">
      <c r="A50" s="204" t="s">
        <v>66</v>
      </c>
      <c r="B50" s="205" t="s">
        <v>67</v>
      </c>
      <c r="C50" s="206"/>
      <c r="D50" s="207">
        <f>D52+D56+D60+D65+D69+D73</f>
        <v>0</v>
      </c>
      <c r="E50" s="207">
        <f t="shared" ref="E50:AI50" si="20">E52+E56+E60+E65+E69+E73</f>
        <v>0</v>
      </c>
      <c r="F50" s="207">
        <f t="shared" si="20"/>
        <v>0</v>
      </c>
      <c r="G50" s="207">
        <f t="shared" si="20"/>
        <v>0</v>
      </c>
      <c r="H50" s="207">
        <f t="shared" si="20"/>
        <v>0</v>
      </c>
      <c r="I50" s="207">
        <f t="shared" si="20"/>
        <v>0</v>
      </c>
      <c r="J50" s="207">
        <f t="shared" si="20"/>
        <v>0</v>
      </c>
      <c r="K50" s="207">
        <f t="shared" si="20"/>
        <v>0</v>
      </c>
      <c r="L50" s="207">
        <f t="shared" si="20"/>
        <v>0</v>
      </c>
      <c r="M50" s="207">
        <f t="shared" si="20"/>
        <v>0</v>
      </c>
      <c r="N50" s="207">
        <f t="shared" si="20"/>
        <v>0</v>
      </c>
      <c r="O50" s="207">
        <f t="shared" si="20"/>
        <v>0</v>
      </c>
      <c r="P50" s="207">
        <f t="shared" si="20"/>
        <v>0</v>
      </c>
      <c r="Q50" s="207">
        <f t="shared" si="20"/>
        <v>0</v>
      </c>
      <c r="R50" s="207">
        <f t="shared" si="20"/>
        <v>0</v>
      </c>
      <c r="S50" s="207">
        <f t="shared" si="20"/>
        <v>0</v>
      </c>
      <c r="T50" s="207">
        <f t="shared" si="20"/>
        <v>0</v>
      </c>
      <c r="U50" s="207">
        <f t="shared" si="20"/>
        <v>0</v>
      </c>
      <c r="V50" s="207">
        <f t="shared" si="20"/>
        <v>0</v>
      </c>
      <c r="W50" s="207">
        <f t="shared" si="20"/>
        <v>0</v>
      </c>
      <c r="X50" s="207">
        <f t="shared" si="20"/>
        <v>0</v>
      </c>
      <c r="Y50" s="207">
        <f t="shared" si="20"/>
        <v>0</v>
      </c>
      <c r="Z50" s="207">
        <f t="shared" si="20"/>
        <v>0</v>
      </c>
      <c r="AA50" s="207">
        <f t="shared" si="20"/>
        <v>0</v>
      </c>
      <c r="AB50" s="207">
        <f t="shared" si="20"/>
        <v>0</v>
      </c>
      <c r="AC50" s="207">
        <f t="shared" si="20"/>
        <v>0</v>
      </c>
      <c r="AD50" s="207">
        <f t="shared" si="20"/>
        <v>0</v>
      </c>
      <c r="AE50" s="207">
        <f t="shared" si="20"/>
        <v>0</v>
      </c>
      <c r="AF50" s="207">
        <f t="shared" si="20"/>
        <v>0</v>
      </c>
      <c r="AG50" s="207">
        <f t="shared" si="20"/>
        <v>0</v>
      </c>
      <c r="AH50" s="208" t="str">
        <f t="shared" si="3"/>
        <v/>
      </c>
      <c r="AI50" s="207">
        <f t="shared" si="20"/>
        <v>0</v>
      </c>
    </row>
    <row r="51" spans="1:35" ht="47.25">
      <c r="A51" s="178" t="s">
        <v>68</v>
      </c>
      <c r="B51" s="217" t="s">
        <v>69</v>
      </c>
      <c r="C51" s="186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1" t="str">
        <f t="shared" si="3"/>
        <v/>
      </c>
      <c r="AI51" s="210"/>
    </row>
    <row r="52" spans="1:35" ht="141.75">
      <c r="A52" s="178" t="s">
        <v>68</v>
      </c>
      <c r="B52" s="12" t="s">
        <v>70</v>
      </c>
      <c r="C52" s="186"/>
      <c r="D52" s="210">
        <f>SUM(D53:D55)</f>
        <v>0</v>
      </c>
      <c r="E52" s="210">
        <f t="shared" ref="E52:AI52" si="21">SUM(E53:E55)</f>
        <v>0</v>
      </c>
      <c r="F52" s="210">
        <f t="shared" si="21"/>
        <v>0</v>
      </c>
      <c r="G52" s="210">
        <f t="shared" si="21"/>
        <v>0</v>
      </c>
      <c r="H52" s="210">
        <f t="shared" si="21"/>
        <v>0</v>
      </c>
      <c r="I52" s="210">
        <f t="shared" si="21"/>
        <v>0</v>
      </c>
      <c r="J52" s="210">
        <f t="shared" si="21"/>
        <v>0</v>
      </c>
      <c r="K52" s="210">
        <f t="shared" si="21"/>
        <v>0</v>
      </c>
      <c r="L52" s="210">
        <f t="shared" si="21"/>
        <v>0</v>
      </c>
      <c r="M52" s="210">
        <f t="shared" si="21"/>
        <v>0</v>
      </c>
      <c r="N52" s="210">
        <f t="shared" si="21"/>
        <v>0</v>
      </c>
      <c r="O52" s="210">
        <f t="shared" si="21"/>
        <v>0</v>
      </c>
      <c r="P52" s="210">
        <f t="shared" si="21"/>
        <v>0</v>
      </c>
      <c r="Q52" s="210">
        <f t="shared" si="21"/>
        <v>0</v>
      </c>
      <c r="R52" s="210">
        <f t="shared" si="21"/>
        <v>0</v>
      </c>
      <c r="S52" s="210">
        <f t="shared" si="21"/>
        <v>0</v>
      </c>
      <c r="T52" s="210">
        <f t="shared" si="21"/>
        <v>0</v>
      </c>
      <c r="U52" s="210">
        <f t="shared" si="21"/>
        <v>0</v>
      </c>
      <c r="V52" s="210">
        <f t="shared" si="21"/>
        <v>0</v>
      </c>
      <c r="W52" s="210">
        <f t="shared" si="21"/>
        <v>0</v>
      </c>
      <c r="X52" s="210">
        <f t="shared" si="21"/>
        <v>0</v>
      </c>
      <c r="Y52" s="210">
        <f t="shared" si="21"/>
        <v>0</v>
      </c>
      <c r="Z52" s="210">
        <f t="shared" si="21"/>
        <v>0</v>
      </c>
      <c r="AA52" s="210">
        <f t="shared" si="21"/>
        <v>0</v>
      </c>
      <c r="AB52" s="210">
        <f t="shared" si="21"/>
        <v>0</v>
      </c>
      <c r="AC52" s="210">
        <f t="shared" si="21"/>
        <v>0</v>
      </c>
      <c r="AD52" s="210">
        <f t="shared" si="21"/>
        <v>0</v>
      </c>
      <c r="AE52" s="210">
        <f t="shared" si="21"/>
        <v>0</v>
      </c>
      <c r="AF52" s="210">
        <f t="shared" si="21"/>
        <v>0</v>
      </c>
      <c r="AG52" s="210">
        <f t="shared" si="21"/>
        <v>0</v>
      </c>
      <c r="AH52" s="211" t="str">
        <f t="shared" si="3"/>
        <v/>
      </c>
      <c r="AI52" s="210">
        <f t="shared" si="21"/>
        <v>0</v>
      </c>
    </row>
    <row r="53" spans="1:35">
      <c r="A53" s="214"/>
      <c r="B53" s="14"/>
      <c r="C53" s="215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8" t="str">
        <f t="shared" si="3"/>
        <v/>
      </c>
      <c r="AI53" s="216"/>
    </row>
    <row r="54" spans="1:35">
      <c r="A54" s="214"/>
      <c r="B54" s="14"/>
      <c r="C54" s="215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8" t="str">
        <f t="shared" si="3"/>
        <v/>
      </c>
      <c r="AI54" s="216"/>
    </row>
    <row r="55" spans="1:35">
      <c r="A55" s="214"/>
      <c r="B55" s="217"/>
      <c r="C55" s="215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8" t="str">
        <f t="shared" si="3"/>
        <v/>
      </c>
      <c r="AI55" s="216"/>
    </row>
    <row r="56" spans="1:35" ht="110.25">
      <c r="A56" s="178" t="s">
        <v>68</v>
      </c>
      <c r="B56" s="12" t="s">
        <v>71</v>
      </c>
      <c r="C56" s="186"/>
      <c r="D56" s="210">
        <f>SUM(D57:D59)</f>
        <v>0</v>
      </c>
      <c r="E56" s="210">
        <f t="shared" ref="E56:AI56" si="22">SUM(E57:E59)</f>
        <v>0</v>
      </c>
      <c r="F56" s="210">
        <f t="shared" si="22"/>
        <v>0</v>
      </c>
      <c r="G56" s="210">
        <f t="shared" si="22"/>
        <v>0</v>
      </c>
      <c r="H56" s="210">
        <f t="shared" si="22"/>
        <v>0</v>
      </c>
      <c r="I56" s="210">
        <f t="shared" si="22"/>
        <v>0</v>
      </c>
      <c r="J56" s="210">
        <f t="shared" si="22"/>
        <v>0</v>
      </c>
      <c r="K56" s="210">
        <f t="shared" si="22"/>
        <v>0</v>
      </c>
      <c r="L56" s="210">
        <f t="shared" si="22"/>
        <v>0</v>
      </c>
      <c r="M56" s="210">
        <f t="shared" si="22"/>
        <v>0</v>
      </c>
      <c r="N56" s="210">
        <f t="shared" si="22"/>
        <v>0</v>
      </c>
      <c r="O56" s="210">
        <f t="shared" si="22"/>
        <v>0</v>
      </c>
      <c r="P56" s="210">
        <f t="shared" si="22"/>
        <v>0</v>
      </c>
      <c r="Q56" s="210">
        <f t="shared" si="22"/>
        <v>0</v>
      </c>
      <c r="R56" s="210">
        <f t="shared" si="22"/>
        <v>0</v>
      </c>
      <c r="S56" s="210">
        <f t="shared" si="22"/>
        <v>0</v>
      </c>
      <c r="T56" s="210">
        <f t="shared" si="22"/>
        <v>0</v>
      </c>
      <c r="U56" s="210">
        <f t="shared" si="22"/>
        <v>0</v>
      </c>
      <c r="V56" s="210">
        <f t="shared" si="22"/>
        <v>0</v>
      </c>
      <c r="W56" s="210">
        <f t="shared" si="22"/>
        <v>0</v>
      </c>
      <c r="X56" s="210">
        <f t="shared" si="22"/>
        <v>0</v>
      </c>
      <c r="Y56" s="210">
        <f t="shared" si="22"/>
        <v>0</v>
      </c>
      <c r="Z56" s="210">
        <f t="shared" si="22"/>
        <v>0</v>
      </c>
      <c r="AA56" s="210">
        <f t="shared" si="22"/>
        <v>0</v>
      </c>
      <c r="AB56" s="210">
        <f t="shared" si="22"/>
        <v>0</v>
      </c>
      <c r="AC56" s="210">
        <f t="shared" si="22"/>
        <v>0</v>
      </c>
      <c r="AD56" s="210">
        <f t="shared" si="22"/>
        <v>0</v>
      </c>
      <c r="AE56" s="210">
        <f t="shared" si="22"/>
        <v>0</v>
      </c>
      <c r="AF56" s="210">
        <f t="shared" si="22"/>
        <v>0</v>
      </c>
      <c r="AG56" s="210">
        <f t="shared" si="22"/>
        <v>0</v>
      </c>
      <c r="AH56" s="211" t="str">
        <f t="shared" si="3"/>
        <v/>
      </c>
      <c r="AI56" s="210">
        <f t="shared" si="22"/>
        <v>0</v>
      </c>
    </row>
    <row r="57" spans="1:35">
      <c r="A57" s="214"/>
      <c r="B57" s="14"/>
      <c r="C57" s="215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8" t="str">
        <f t="shared" si="3"/>
        <v/>
      </c>
      <c r="AI57" s="216"/>
    </row>
    <row r="58" spans="1:35">
      <c r="A58" s="214"/>
      <c r="B58" s="14"/>
      <c r="C58" s="215"/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8" t="str">
        <f t="shared" si="3"/>
        <v/>
      </c>
      <c r="AI58" s="216"/>
    </row>
    <row r="59" spans="1:35">
      <c r="A59" s="214"/>
      <c r="B59" s="217"/>
      <c r="C59" s="215"/>
      <c r="D59" s="216"/>
      <c r="E59" s="216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8" t="str">
        <f t="shared" si="3"/>
        <v/>
      </c>
      <c r="AI59" s="216"/>
    </row>
    <row r="60" spans="1:35" ht="126">
      <c r="A60" s="178" t="s">
        <v>68</v>
      </c>
      <c r="B60" s="12" t="s">
        <v>72</v>
      </c>
      <c r="C60" s="186"/>
      <c r="D60" s="210">
        <f>SUM(D61:D63)</f>
        <v>0</v>
      </c>
      <c r="E60" s="210">
        <f t="shared" ref="E60:AI60" si="23">SUM(E61:E63)</f>
        <v>0</v>
      </c>
      <c r="F60" s="210">
        <f t="shared" si="23"/>
        <v>0</v>
      </c>
      <c r="G60" s="210">
        <f t="shared" si="23"/>
        <v>0</v>
      </c>
      <c r="H60" s="210">
        <f t="shared" si="23"/>
        <v>0</v>
      </c>
      <c r="I60" s="210">
        <f t="shared" si="23"/>
        <v>0</v>
      </c>
      <c r="J60" s="210">
        <f t="shared" si="23"/>
        <v>0</v>
      </c>
      <c r="K60" s="210">
        <f t="shared" si="23"/>
        <v>0</v>
      </c>
      <c r="L60" s="210">
        <f t="shared" si="23"/>
        <v>0</v>
      </c>
      <c r="M60" s="210">
        <f t="shared" si="23"/>
        <v>0</v>
      </c>
      <c r="N60" s="210">
        <f t="shared" si="23"/>
        <v>0</v>
      </c>
      <c r="O60" s="210">
        <f t="shared" si="23"/>
        <v>0</v>
      </c>
      <c r="P60" s="210">
        <f t="shared" si="23"/>
        <v>0</v>
      </c>
      <c r="Q60" s="210">
        <f t="shared" si="23"/>
        <v>0</v>
      </c>
      <c r="R60" s="210">
        <f t="shared" si="23"/>
        <v>0</v>
      </c>
      <c r="S60" s="210">
        <f t="shared" si="23"/>
        <v>0</v>
      </c>
      <c r="T60" s="210">
        <f t="shared" si="23"/>
        <v>0</v>
      </c>
      <c r="U60" s="210">
        <f t="shared" si="23"/>
        <v>0</v>
      </c>
      <c r="V60" s="210">
        <f t="shared" si="23"/>
        <v>0</v>
      </c>
      <c r="W60" s="210">
        <f t="shared" si="23"/>
        <v>0</v>
      </c>
      <c r="X60" s="210">
        <f t="shared" si="23"/>
        <v>0</v>
      </c>
      <c r="Y60" s="210">
        <f t="shared" si="23"/>
        <v>0</v>
      </c>
      <c r="Z60" s="210">
        <f t="shared" si="23"/>
        <v>0</v>
      </c>
      <c r="AA60" s="210">
        <f t="shared" si="23"/>
        <v>0</v>
      </c>
      <c r="AB60" s="210">
        <f t="shared" si="23"/>
        <v>0</v>
      </c>
      <c r="AC60" s="210">
        <f t="shared" si="23"/>
        <v>0</v>
      </c>
      <c r="AD60" s="210">
        <f t="shared" si="23"/>
        <v>0</v>
      </c>
      <c r="AE60" s="210">
        <f t="shared" si="23"/>
        <v>0</v>
      </c>
      <c r="AF60" s="210">
        <f t="shared" si="23"/>
        <v>0</v>
      </c>
      <c r="AG60" s="210">
        <f t="shared" si="23"/>
        <v>0</v>
      </c>
      <c r="AH60" s="211" t="str">
        <f t="shared" si="3"/>
        <v/>
      </c>
      <c r="AI60" s="210">
        <f t="shared" si="23"/>
        <v>0</v>
      </c>
    </row>
    <row r="61" spans="1:35">
      <c r="A61" s="214"/>
      <c r="B61" s="14"/>
      <c r="C61" s="215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8" t="str">
        <f t="shared" si="3"/>
        <v/>
      </c>
      <c r="AI61" s="216"/>
    </row>
    <row r="62" spans="1:35">
      <c r="A62" s="214"/>
      <c r="B62" s="14"/>
      <c r="C62" s="215"/>
      <c r="D62" s="216"/>
      <c r="E62" s="216"/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8" t="str">
        <f t="shared" si="3"/>
        <v/>
      </c>
      <c r="AI62" s="216"/>
    </row>
    <row r="63" spans="1:35">
      <c r="A63" s="214"/>
      <c r="B63" s="217"/>
      <c r="C63" s="215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  <c r="Z63" s="219"/>
      <c r="AA63" s="219"/>
      <c r="AB63" s="219"/>
      <c r="AC63" s="219"/>
      <c r="AD63" s="219"/>
      <c r="AE63" s="219"/>
      <c r="AF63" s="219"/>
      <c r="AG63" s="219"/>
      <c r="AH63" s="220" t="str">
        <f t="shared" si="3"/>
        <v/>
      </c>
      <c r="AI63" s="219"/>
    </row>
    <row r="64" spans="1:35" ht="47.25">
      <c r="A64" s="178" t="s">
        <v>73</v>
      </c>
      <c r="B64" s="217" t="s">
        <v>69</v>
      </c>
      <c r="C64" s="186"/>
      <c r="D64" s="210"/>
      <c r="E64" s="210"/>
      <c r="F64" s="210"/>
      <c r="G64" s="210"/>
      <c r="H64" s="210"/>
      <c r="I64" s="210"/>
      <c r="J64" s="210"/>
      <c r="K64" s="210"/>
      <c r="L64" s="210"/>
      <c r="M64" s="210"/>
      <c r="N64" s="210"/>
      <c r="O64" s="210"/>
      <c r="P64" s="210"/>
      <c r="Q64" s="210"/>
      <c r="R64" s="210"/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210"/>
      <c r="AD64" s="210"/>
      <c r="AE64" s="210"/>
      <c r="AF64" s="210"/>
      <c r="AG64" s="210"/>
      <c r="AH64" s="211" t="str">
        <f t="shared" si="3"/>
        <v/>
      </c>
      <c r="AI64" s="210"/>
    </row>
    <row r="65" spans="1:35" ht="141.75">
      <c r="A65" s="178" t="s">
        <v>73</v>
      </c>
      <c r="B65" s="12" t="s">
        <v>70</v>
      </c>
      <c r="C65" s="186"/>
      <c r="D65" s="210">
        <f>SUM(D66:D68)</f>
        <v>0</v>
      </c>
      <c r="E65" s="210">
        <f t="shared" ref="E65:AI65" si="24">SUM(E66:E68)</f>
        <v>0</v>
      </c>
      <c r="F65" s="210">
        <f t="shared" si="24"/>
        <v>0</v>
      </c>
      <c r="G65" s="210">
        <f t="shared" si="24"/>
        <v>0</v>
      </c>
      <c r="H65" s="210">
        <f t="shared" si="24"/>
        <v>0</v>
      </c>
      <c r="I65" s="210">
        <f t="shared" si="24"/>
        <v>0</v>
      </c>
      <c r="J65" s="210">
        <f t="shared" si="24"/>
        <v>0</v>
      </c>
      <c r="K65" s="210">
        <f t="shared" si="24"/>
        <v>0</v>
      </c>
      <c r="L65" s="210">
        <f t="shared" si="24"/>
        <v>0</v>
      </c>
      <c r="M65" s="210">
        <f t="shared" si="24"/>
        <v>0</v>
      </c>
      <c r="N65" s="210">
        <f t="shared" si="24"/>
        <v>0</v>
      </c>
      <c r="O65" s="210">
        <f t="shared" si="24"/>
        <v>0</v>
      </c>
      <c r="P65" s="210">
        <f t="shared" si="24"/>
        <v>0</v>
      </c>
      <c r="Q65" s="210">
        <f t="shared" si="24"/>
        <v>0</v>
      </c>
      <c r="R65" s="210">
        <f t="shared" si="24"/>
        <v>0</v>
      </c>
      <c r="S65" s="210">
        <f t="shared" si="24"/>
        <v>0</v>
      </c>
      <c r="T65" s="210">
        <f t="shared" si="24"/>
        <v>0</v>
      </c>
      <c r="U65" s="210">
        <f t="shared" si="24"/>
        <v>0</v>
      </c>
      <c r="V65" s="210">
        <f t="shared" si="24"/>
        <v>0</v>
      </c>
      <c r="W65" s="210">
        <f t="shared" si="24"/>
        <v>0</v>
      </c>
      <c r="X65" s="210">
        <f t="shared" si="24"/>
        <v>0</v>
      </c>
      <c r="Y65" s="210">
        <f t="shared" si="24"/>
        <v>0</v>
      </c>
      <c r="Z65" s="210">
        <f t="shared" si="24"/>
        <v>0</v>
      </c>
      <c r="AA65" s="210">
        <f t="shared" si="24"/>
        <v>0</v>
      </c>
      <c r="AB65" s="210">
        <f t="shared" si="24"/>
        <v>0</v>
      </c>
      <c r="AC65" s="210">
        <f t="shared" si="24"/>
        <v>0</v>
      </c>
      <c r="AD65" s="210">
        <f t="shared" si="24"/>
        <v>0</v>
      </c>
      <c r="AE65" s="210">
        <f t="shared" si="24"/>
        <v>0</v>
      </c>
      <c r="AF65" s="210">
        <f t="shared" si="24"/>
        <v>0</v>
      </c>
      <c r="AG65" s="210">
        <f t="shared" si="24"/>
        <v>0</v>
      </c>
      <c r="AH65" s="211" t="str">
        <f t="shared" si="3"/>
        <v/>
      </c>
      <c r="AI65" s="210">
        <f t="shared" si="24"/>
        <v>0</v>
      </c>
    </row>
    <row r="66" spans="1:35">
      <c r="A66" s="214"/>
      <c r="B66" s="14"/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8" t="str">
        <f t="shared" si="3"/>
        <v/>
      </c>
      <c r="AI66" s="216"/>
    </row>
    <row r="67" spans="1:35">
      <c r="A67" s="214"/>
      <c r="B67" s="14"/>
      <c r="C67" s="215"/>
      <c r="D67" s="216"/>
      <c r="E67" s="216"/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8" t="str">
        <f t="shared" si="3"/>
        <v/>
      </c>
      <c r="AI67" s="216"/>
    </row>
    <row r="68" spans="1:35">
      <c r="A68" s="214"/>
      <c r="B68" s="217"/>
      <c r="C68" s="215"/>
      <c r="D68" s="216"/>
      <c r="E68" s="216"/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8" t="str">
        <f t="shared" si="3"/>
        <v/>
      </c>
      <c r="AI68" s="216"/>
    </row>
    <row r="69" spans="1:35" ht="110.25">
      <c r="A69" s="178" t="s">
        <v>73</v>
      </c>
      <c r="B69" s="12" t="s">
        <v>71</v>
      </c>
      <c r="C69" s="186"/>
      <c r="D69" s="210">
        <f>SUM(D70:D72)</f>
        <v>0</v>
      </c>
      <c r="E69" s="210">
        <f t="shared" ref="E69:AI69" si="25">SUM(E70:E72)</f>
        <v>0</v>
      </c>
      <c r="F69" s="210">
        <f t="shared" si="25"/>
        <v>0</v>
      </c>
      <c r="G69" s="210">
        <f t="shared" si="25"/>
        <v>0</v>
      </c>
      <c r="H69" s="210">
        <f t="shared" si="25"/>
        <v>0</v>
      </c>
      <c r="I69" s="210">
        <f t="shared" si="25"/>
        <v>0</v>
      </c>
      <c r="J69" s="210">
        <f t="shared" si="25"/>
        <v>0</v>
      </c>
      <c r="K69" s="210">
        <f t="shared" si="25"/>
        <v>0</v>
      </c>
      <c r="L69" s="210">
        <f t="shared" si="25"/>
        <v>0</v>
      </c>
      <c r="M69" s="210">
        <f t="shared" si="25"/>
        <v>0</v>
      </c>
      <c r="N69" s="210">
        <f t="shared" si="25"/>
        <v>0</v>
      </c>
      <c r="O69" s="210">
        <f t="shared" si="25"/>
        <v>0</v>
      </c>
      <c r="P69" s="210">
        <f t="shared" si="25"/>
        <v>0</v>
      </c>
      <c r="Q69" s="210">
        <f t="shared" si="25"/>
        <v>0</v>
      </c>
      <c r="R69" s="210">
        <f t="shared" si="25"/>
        <v>0</v>
      </c>
      <c r="S69" s="210">
        <f t="shared" si="25"/>
        <v>0</v>
      </c>
      <c r="T69" s="210">
        <f t="shared" si="25"/>
        <v>0</v>
      </c>
      <c r="U69" s="210">
        <f t="shared" si="25"/>
        <v>0</v>
      </c>
      <c r="V69" s="210">
        <f t="shared" si="25"/>
        <v>0</v>
      </c>
      <c r="W69" s="210">
        <f t="shared" si="25"/>
        <v>0</v>
      </c>
      <c r="X69" s="210">
        <f t="shared" si="25"/>
        <v>0</v>
      </c>
      <c r="Y69" s="210">
        <f t="shared" si="25"/>
        <v>0</v>
      </c>
      <c r="Z69" s="210">
        <f t="shared" si="25"/>
        <v>0</v>
      </c>
      <c r="AA69" s="210">
        <f t="shared" si="25"/>
        <v>0</v>
      </c>
      <c r="AB69" s="210">
        <f t="shared" si="25"/>
        <v>0</v>
      </c>
      <c r="AC69" s="210">
        <f t="shared" si="25"/>
        <v>0</v>
      </c>
      <c r="AD69" s="210">
        <f t="shared" si="25"/>
        <v>0</v>
      </c>
      <c r="AE69" s="210">
        <f t="shared" si="25"/>
        <v>0</v>
      </c>
      <c r="AF69" s="210">
        <f t="shared" si="25"/>
        <v>0</v>
      </c>
      <c r="AG69" s="210">
        <f t="shared" si="25"/>
        <v>0</v>
      </c>
      <c r="AH69" s="211" t="str">
        <f t="shared" si="3"/>
        <v/>
      </c>
      <c r="AI69" s="210">
        <f t="shared" si="25"/>
        <v>0</v>
      </c>
    </row>
    <row r="70" spans="1:35">
      <c r="A70" s="214"/>
      <c r="B70" s="14"/>
      <c r="C70" s="215"/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8" t="str">
        <f t="shared" si="3"/>
        <v/>
      </c>
      <c r="AI70" s="216"/>
    </row>
    <row r="71" spans="1:35">
      <c r="A71" s="214"/>
      <c r="B71" s="14"/>
      <c r="C71" s="215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8" t="str">
        <f t="shared" si="3"/>
        <v/>
      </c>
      <c r="AI71" s="216"/>
    </row>
    <row r="72" spans="1:35">
      <c r="A72" s="214"/>
      <c r="B72" s="217"/>
      <c r="C72" s="215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8" t="str">
        <f t="shared" si="3"/>
        <v/>
      </c>
      <c r="AI72" s="216"/>
    </row>
    <row r="73" spans="1:35" ht="126">
      <c r="A73" s="178" t="s">
        <v>73</v>
      </c>
      <c r="B73" s="12" t="s">
        <v>74</v>
      </c>
      <c r="C73" s="186"/>
      <c r="D73" s="210">
        <f>SUM(D74:D76)</f>
        <v>0</v>
      </c>
      <c r="E73" s="210">
        <f t="shared" ref="E73:AI73" si="26">SUM(E74:E76)</f>
        <v>0</v>
      </c>
      <c r="F73" s="210">
        <f t="shared" si="26"/>
        <v>0</v>
      </c>
      <c r="G73" s="210">
        <f t="shared" si="26"/>
        <v>0</v>
      </c>
      <c r="H73" s="210">
        <f t="shared" si="26"/>
        <v>0</v>
      </c>
      <c r="I73" s="210">
        <f t="shared" si="26"/>
        <v>0</v>
      </c>
      <c r="J73" s="210">
        <f t="shared" si="26"/>
        <v>0</v>
      </c>
      <c r="K73" s="210">
        <f t="shared" si="26"/>
        <v>0</v>
      </c>
      <c r="L73" s="210">
        <f t="shared" si="26"/>
        <v>0</v>
      </c>
      <c r="M73" s="210">
        <f t="shared" si="26"/>
        <v>0</v>
      </c>
      <c r="N73" s="210">
        <f t="shared" si="26"/>
        <v>0</v>
      </c>
      <c r="O73" s="210">
        <f t="shared" si="26"/>
        <v>0</v>
      </c>
      <c r="P73" s="210">
        <f t="shared" si="26"/>
        <v>0</v>
      </c>
      <c r="Q73" s="210">
        <f t="shared" si="26"/>
        <v>0</v>
      </c>
      <c r="R73" s="210">
        <f t="shared" si="26"/>
        <v>0</v>
      </c>
      <c r="S73" s="210">
        <f t="shared" si="26"/>
        <v>0</v>
      </c>
      <c r="T73" s="210">
        <f t="shared" si="26"/>
        <v>0</v>
      </c>
      <c r="U73" s="210">
        <f t="shared" si="26"/>
        <v>0</v>
      </c>
      <c r="V73" s="210">
        <f t="shared" si="26"/>
        <v>0</v>
      </c>
      <c r="W73" s="210">
        <f t="shared" si="26"/>
        <v>0</v>
      </c>
      <c r="X73" s="210">
        <f t="shared" si="26"/>
        <v>0</v>
      </c>
      <c r="Y73" s="210">
        <f t="shared" si="26"/>
        <v>0</v>
      </c>
      <c r="Z73" s="210">
        <f t="shared" si="26"/>
        <v>0</v>
      </c>
      <c r="AA73" s="210">
        <f t="shared" si="26"/>
        <v>0</v>
      </c>
      <c r="AB73" s="210">
        <f t="shared" si="26"/>
        <v>0</v>
      </c>
      <c r="AC73" s="210">
        <f t="shared" si="26"/>
        <v>0</v>
      </c>
      <c r="AD73" s="210">
        <f t="shared" si="26"/>
        <v>0</v>
      </c>
      <c r="AE73" s="210">
        <f t="shared" si="26"/>
        <v>0</v>
      </c>
      <c r="AF73" s="210">
        <f t="shared" si="26"/>
        <v>0</v>
      </c>
      <c r="AG73" s="210">
        <f t="shared" si="26"/>
        <v>0</v>
      </c>
      <c r="AH73" s="211" t="str">
        <f t="shared" si="3"/>
        <v/>
      </c>
      <c r="AI73" s="210">
        <f t="shared" si="26"/>
        <v>0</v>
      </c>
    </row>
    <row r="74" spans="1:35">
      <c r="A74" s="214"/>
      <c r="B74" s="14"/>
      <c r="C74" s="215"/>
      <c r="D74" s="216"/>
      <c r="E74" s="216"/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8" t="str">
        <f t="shared" si="3"/>
        <v/>
      </c>
      <c r="AI74" s="216"/>
    </row>
    <row r="75" spans="1:35">
      <c r="A75" s="214"/>
      <c r="B75" s="14"/>
      <c r="C75" s="215"/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8" t="str">
        <f t="shared" si="3"/>
        <v/>
      </c>
      <c r="AI75" s="216"/>
    </row>
    <row r="76" spans="1:35">
      <c r="A76" s="214"/>
      <c r="B76" s="217"/>
      <c r="C76" s="215"/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8" t="str">
        <f t="shared" si="3"/>
        <v/>
      </c>
      <c r="AI76" s="216"/>
    </row>
    <row r="77" spans="1:35" ht="94.5">
      <c r="A77" s="204" t="s">
        <v>75</v>
      </c>
      <c r="B77" s="205" t="s">
        <v>76</v>
      </c>
      <c r="C77" s="206"/>
      <c r="D77" s="207">
        <f>D78+D82</f>
        <v>0</v>
      </c>
      <c r="E77" s="207">
        <f t="shared" ref="E77:AI77" si="27">E78+E82</f>
        <v>0</v>
      </c>
      <c r="F77" s="207">
        <f t="shared" si="27"/>
        <v>0</v>
      </c>
      <c r="G77" s="207">
        <f t="shared" si="27"/>
        <v>0</v>
      </c>
      <c r="H77" s="207">
        <f t="shared" si="27"/>
        <v>0</v>
      </c>
      <c r="I77" s="207">
        <f t="shared" si="27"/>
        <v>0</v>
      </c>
      <c r="J77" s="207">
        <f t="shared" si="27"/>
        <v>0</v>
      </c>
      <c r="K77" s="207">
        <f t="shared" si="27"/>
        <v>0</v>
      </c>
      <c r="L77" s="207">
        <f t="shared" si="27"/>
        <v>0</v>
      </c>
      <c r="M77" s="207">
        <f t="shared" si="27"/>
        <v>0</v>
      </c>
      <c r="N77" s="207">
        <f t="shared" si="27"/>
        <v>0</v>
      </c>
      <c r="O77" s="207">
        <f t="shared" si="27"/>
        <v>0</v>
      </c>
      <c r="P77" s="207">
        <f t="shared" si="27"/>
        <v>0</v>
      </c>
      <c r="Q77" s="207">
        <f t="shared" si="27"/>
        <v>0</v>
      </c>
      <c r="R77" s="207">
        <f t="shared" si="27"/>
        <v>0</v>
      </c>
      <c r="S77" s="207">
        <f t="shared" si="27"/>
        <v>0</v>
      </c>
      <c r="T77" s="207">
        <f t="shared" si="27"/>
        <v>0</v>
      </c>
      <c r="U77" s="207">
        <f t="shared" si="27"/>
        <v>0</v>
      </c>
      <c r="V77" s="207">
        <f t="shared" si="27"/>
        <v>0</v>
      </c>
      <c r="W77" s="207">
        <f t="shared" si="27"/>
        <v>0</v>
      </c>
      <c r="X77" s="207">
        <f t="shared" si="27"/>
        <v>0</v>
      </c>
      <c r="Y77" s="207">
        <f t="shared" si="27"/>
        <v>0</v>
      </c>
      <c r="Z77" s="207">
        <f t="shared" si="27"/>
        <v>0</v>
      </c>
      <c r="AA77" s="207">
        <f t="shared" si="27"/>
        <v>0</v>
      </c>
      <c r="AB77" s="207">
        <f t="shared" si="27"/>
        <v>0</v>
      </c>
      <c r="AC77" s="207">
        <f t="shared" si="27"/>
        <v>0</v>
      </c>
      <c r="AD77" s="207">
        <f t="shared" si="27"/>
        <v>0</v>
      </c>
      <c r="AE77" s="207">
        <f t="shared" si="27"/>
        <v>0</v>
      </c>
      <c r="AF77" s="207">
        <f t="shared" si="27"/>
        <v>0</v>
      </c>
      <c r="AG77" s="207">
        <f t="shared" si="27"/>
        <v>0</v>
      </c>
      <c r="AH77" s="208" t="str">
        <f t="shared" si="3"/>
        <v/>
      </c>
      <c r="AI77" s="207">
        <f t="shared" si="27"/>
        <v>0</v>
      </c>
    </row>
    <row r="78" spans="1:35" ht="78.75">
      <c r="A78" s="178" t="s">
        <v>77</v>
      </c>
      <c r="B78" s="12" t="s">
        <v>78</v>
      </c>
      <c r="C78" s="186"/>
      <c r="D78" s="221">
        <f>SUM(D79:D81)</f>
        <v>0</v>
      </c>
      <c r="E78" s="221">
        <f t="shared" ref="E78:AI78" si="28">SUM(E79:E81)</f>
        <v>0</v>
      </c>
      <c r="F78" s="221">
        <f t="shared" si="28"/>
        <v>0</v>
      </c>
      <c r="G78" s="221">
        <f t="shared" si="28"/>
        <v>0</v>
      </c>
      <c r="H78" s="221">
        <f t="shared" si="28"/>
        <v>0</v>
      </c>
      <c r="I78" s="221">
        <f t="shared" si="28"/>
        <v>0</v>
      </c>
      <c r="J78" s="221">
        <f t="shared" si="28"/>
        <v>0</v>
      </c>
      <c r="K78" s="221">
        <f t="shared" si="28"/>
        <v>0</v>
      </c>
      <c r="L78" s="221">
        <f t="shared" si="28"/>
        <v>0</v>
      </c>
      <c r="M78" s="221">
        <f t="shared" si="28"/>
        <v>0</v>
      </c>
      <c r="N78" s="221">
        <f t="shared" si="28"/>
        <v>0</v>
      </c>
      <c r="O78" s="221">
        <f t="shared" si="28"/>
        <v>0</v>
      </c>
      <c r="P78" s="221">
        <f t="shared" si="28"/>
        <v>0</v>
      </c>
      <c r="Q78" s="221">
        <f t="shared" si="28"/>
        <v>0</v>
      </c>
      <c r="R78" s="221">
        <f t="shared" si="28"/>
        <v>0</v>
      </c>
      <c r="S78" s="221">
        <f t="shared" si="28"/>
        <v>0</v>
      </c>
      <c r="T78" s="221">
        <f t="shared" si="28"/>
        <v>0</v>
      </c>
      <c r="U78" s="221">
        <f t="shared" si="28"/>
        <v>0</v>
      </c>
      <c r="V78" s="221">
        <f t="shared" si="28"/>
        <v>0</v>
      </c>
      <c r="W78" s="221">
        <f t="shared" si="28"/>
        <v>0</v>
      </c>
      <c r="X78" s="221">
        <f t="shared" si="28"/>
        <v>0</v>
      </c>
      <c r="Y78" s="221">
        <f t="shared" si="28"/>
        <v>0</v>
      </c>
      <c r="Z78" s="221">
        <f t="shared" si="28"/>
        <v>0</v>
      </c>
      <c r="AA78" s="221">
        <f t="shared" si="28"/>
        <v>0</v>
      </c>
      <c r="AB78" s="221">
        <f t="shared" si="28"/>
        <v>0</v>
      </c>
      <c r="AC78" s="221">
        <f t="shared" si="28"/>
        <v>0</v>
      </c>
      <c r="AD78" s="221">
        <f t="shared" si="28"/>
        <v>0</v>
      </c>
      <c r="AE78" s="221">
        <f t="shared" si="28"/>
        <v>0</v>
      </c>
      <c r="AF78" s="221">
        <f t="shared" si="28"/>
        <v>0</v>
      </c>
      <c r="AG78" s="221">
        <f t="shared" si="28"/>
        <v>0</v>
      </c>
      <c r="AH78" s="222" t="str">
        <f t="shared" si="3"/>
        <v/>
      </c>
      <c r="AI78" s="221">
        <f t="shared" si="28"/>
        <v>0</v>
      </c>
    </row>
    <row r="79" spans="1:35">
      <c r="A79" s="214"/>
      <c r="B79" s="14"/>
      <c r="C79" s="215"/>
      <c r="D79" s="216"/>
      <c r="E79" s="216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8" t="str">
        <f t="shared" si="3"/>
        <v/>
      </c>
      <c r="AI79" s="216"/>
    </row>
    <row r="80" spans="1:35">
      <c r="A80" s="214"/>
      <c r="B80" s="14"/>
      <c r="C80" s="215"/>
      <c r="D80" s="216"/>
      <c r="E80" s="216"/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8" t="str">
        <f t="shared" si="3"/>
        <v/>
      </c>
      <c r="AI80" s="216"/>
    </row>
    <row r="81" spans="1:35">
      <c r="A81" s="214"/>
      <c r="B81" s="217"/>
      <c r="C81" s="215"/>
      <c r="D81" s="216"/>
      <c r="E81" s="216"/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8" t="str">
        <f t="shared" si="3"/>
        <v/>
      </c>
      <c r="AI81" s="216"/>
    </row>
    <row r="82" spans="1:35" ht="94.5">
      <c r="A82" s="178" t="s">
        <v>79</v>
      </c>
      <c r="B82" s="12" t="s">
        <v>80</v>
      </c>
      <c r="C82" s="186"/>
      <c r="D82" s="221">
        <f>SUM(D83:D85)</f>
        <v>0</v>
      </c>
      <c r="E82" s="221">
        <f t="shared" ref="E82:AI82" si="29">SUM(E83:E85)</f>
        <v>0</v>
      </c>
      <c r="F82" s="221">
        <f t="shared" si="29"/>
        <v>0</v>
      </c>
      <c r="G82" s="221">
        <f t="shared" si="29"/>
        <v>0</v>
      </c>
      <c r="H82" s="221">
        <f t="shared" si="29"/>
        <v>0</v>
      </c>
      <c r="I82" s="221">
        <f t="shared" si="29"/>
        <v>0</v>
      </c>
      <c r="J82" s="221">
        <f t="shared" si="29"/>
        <v>0</v>
      </c>
      <c r="K82" s="221">
        <f t="shared" si="29"/>
        <v>0</v>
      </c>
      <c r="L82" s="221">
        <f t="shared" si="29"/>
        <v>0</v>
      </c>
      <c r="M82" s="221">
        <f t="shared" si="29"/>
        <v>0</v>
      </c>
      <c r="N82" s="221">
        <f t="shared" si="29"/>
        <v>0</v>
      </c>
      <c r="O82" s="221">
        <f t="shared" si="29"/>
        <v>0</v>
      </c>
      <c r="P82" s="221">
        <f t="shared" si="29"/>
        <v>0</v>
      </c>
      <c r="Q82" s="221">
        <f t="shared" si="29"/>
        <v>0</v>
      </c>
      <c r="R82" s="221">
        <f t="shared" si="29"/>
        <v>0</v>
      </c>
      <c r="S82" s="221">
        <f t="shared" si="29"/>
        <v>0</v>
      </c>
      <c r="T82" s="221">
        <f t="shared" si="29"/>
        <v>0</v>
      </c>
      <c r="U82" s="221">
        <f t="shared" si="29"/>
        <v>0</v>
      </c>
      <c r="V82" s="221">
        <f t="shared" si="29"/>
        <v>0</v>
      </c>
      <c r="W82" s="221">
        <f t="shared" si="29"/>
        <v>0</v>
      </c>
      <c r="X82" s="221">
        <f t="shared" si="29"/>
        <v>0</v>
      </c>
      <c r="Y82" s="221">
        <f t="shared" si="29"/>
        <v>0</v>
      </c>
      <c r="Z82" s="221">
        <f t="shared" si="29"/>
        <v>0</v>
      </c>
      <c r="AA82" s="221">
        <f t="shared" si="29"/>
        <v>0</v>
      </c>
      <c r="AB82" s="221">
        <f t="shared" si="29"/>
        <v>0</v>
      </c>
      <c r="AC82" s="221">
        <f t="shared" si="29"/>
        <v>0</v>
      </c>
      <c r="AD82" s="221">
        <f t="shared" si="29"/>
        <v>0</v>
      </c>
      <c r="AE82" s="221">
        <f t="shared" si="29"/>
        <v>0</v>
      </c>
      <c r="AF82" s="221">
        <f t="shared" si="29"/>
        <v>0</v>
      </c>
      <c r="AG82" s="221">
        <f t="shared" si="29"/>
        <v>0</v>
      </c>
      <c r="AH82" s="222" t="str">
        <f t="shared" si="3"/>
        <v/>
      </c>
      <c r="AI82" s="221">
        <f t="shared" si="29"/>
        <v>0</v>
      </c>
    </row>
    <row r="83" spans="1:35">
      <c r="A83" s="214"/>
      <c r="B83" s="14"/>
      <c r="C83" s="215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8" t="str">
        <f t="shared" si="3"/>
        <v/>
      </c>
      <c r="AI83" s="216"/>
    </row>
    <row r="84" spans="1:35">
      <c r="A84" s="214"/>
      <c r="B84" s="14"/>
      <c r="C84" s="215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8" t="str">
        <f t="shared" si="3"/>
        <v/>
      </c>
      <c r="AI84" s="216"/>
    </row>
    <row r="85" spans="1:35">
      <c r="A85" s="214"/>
      <c r="B85" s="217"/>
      <c r="C85" s="215"/>
      <c r="D85" s="216"/>
      <c r="E85" s="216"/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8" t="str">
        <f t="shared" ref="AH85:AH148" si="30">IFERROR(AF85/(N85+R85),"")</f>
        <v/>
      </c>
      <c r="AI85" s="216"/>
    </row>
    <row r="86" spans="1:35" ht="47.25">
      <c r="A86" s="199" t="s">
        <v>81</v>
      </c>
      <c r="B86" s="200" t="s">
        <v>82</v>
      </c>
      <c r="C86" s="201"/>
      <c r="D86" s="202">
        <f>D87+D93+D111+D144</f>
        <v>1170.9038697117323</v>
      </c>
      <c r="E86" s="202">
        <f t="shared" ref="E86:AI86" si="31">E87+E93+E111+E144</f>
        <v>0</v>
      </c>
      <c r="F86" s="202">
        <f t="shared" si="31"/>
        <v>669.94895356881318</v>
      </c>
      <c r="G86" s="202">
        <f t="shared" si="31"/>
        <v>0</v>
      </c>
      <c r="H86" s="202">
        <f t="shared" si="31"/>
        <v>500.95491614291899</v>
      </c>
      <c r="I86" s="202">
        <f t="shared" si="31"/>
        <v>0</v>
      </c>
      <c r="J86" s="202">
        <f t="shared" si="31"/>
        <v>218.97377216597295</v>
      </c>
      <c r="K86" s="202">
        <f t="shared" si="31"/>
        <v>0</v>
      </c>
      <c r="L86" s="202">
        <f t="shared" si="31"/>
        <v>3.398494650677967</v>
      </c>
      <c r="M86" s="202">
        <f t="shared" si="31"/>
        <v>0</v>
      </c>
      <c r="N86" s="202">
        <f t="shared" si="31"/>
        <v>7.3888824955272092</v>
      </c>
      <c r="O86" s="202">
        <f t="shared" si="31"/>
        <v>0</v>
      </c>
      <c r="P86" s="202">
        <f t="shared" si="31"/>
        <v>0.32121095</v>
      </c>
      <c r="Q86" s="202">
        <f t="shared" si="31"/>
        <v>0</v>
      </c>
      <c r="R86" s="202">
        <f t="shared" si="31"/>
        <v>8.1790616100252027</v>
      </c>
      <c r="S86" s="202">
        <f t="shared" si="31"/>
        <v>0</v>
      </c>
      <c r="T86" s="202">
        <f t="shared" si="31"/>
        <v>3.0772837006779663</v>
      </c>
      <c r="U86" s="202">
        <f t="shared" si="31"/>
        <v>0</v>
      </c>
      <c r="V86" s="202">
        <f t="shared" si="31"/>
        <v>21.998000860452368</v>
      </c>
      <c r="W86" s="202">
        <f t="shared" si="31"/>
        <v>0</v>
      </c>
      <c r="X86" s="202">
        <f t="shared" si="31"/>
        <v>0</v>
      </c>
      <c r="Y86" s="202">
        <f t="shared" si="31"/>
        <v>0</v>
      </c>
      <c r="Z86" s="202">
        <f t="shared" si="31"/>
        <v>181.40782719996815</v>
      </c>
      <c r="AA86" s="202">
        <f t="shared" si="31"/>
        <v>0</v>
      </c>
      <c r="AB86" s="202">
        <f t="shared" si="31"/>
        <v>0</v>
      </c>
      <c r="AC86" s="202">
        <f t="shared" si="31"/>
        <v>0</v>
      </c>
      <c r="AD86" s="202">
        <f t="shared" si="31"/>
        <v>497.5564214922411</v>
      </c>
      <c r="AE86" s="202">
        <f t="shared" si="31"/>
        <v>0</v>
      </c>
      <c r="AF86" s="202">
        <f t="shared" si="31"/>
        <v>-12.169449454874448</v>
      </c>
      <c r="AG86" s="202">
        <f t="shared" si="31"/>
        <v>0</v>
      </c>
      <c r="AH86" s="203">
        <f t="shared" si="30"/>
        <v>-0.78169920012329253</v>
      </c>
      <c r="AI86" s="202">
        <f t="shared" si="31"/>
        <v>0</v>
      </c>
    </row>
    <row r="87" spans="1:35" ht="78.75">
      <c r="A87" s="204" t="s">
        <v>83</v>
      </c>
      <c r="B87" s="205" t="s">
        <v>84</v>
      </c>
      <c r="C87" s="206"/>
      <c r="D87" s="207">
        <f>D88+D91</f>
        <v>563.85719626609421</v>
      </c>
      <c r="E87" s="207">
        <f t="shared" ref="E87:AI87" si="32">E88+E91</f>
        <v>0</v>
      </c>
      <c r="F87" s="207">
        <f t="shared" si="32"/>
        <v>376.63319626609422</v>
      </c>
      <c r="G87" s="207">
        <f t="shared" si="32"/>
        <v>0</v>
      </c>
      <c r="H87" s="207">
        <f t="shared" si="32"/>
        <v>187.22399999999999</v>
      </c>
      <c r="I87" s="207">
        <f t="shared" si="32"/>
        <v>0</v>
      </c>
      <c r="J87" s="207">
        <f t="shared" si="32"/>
        <v>0</v>
      </c>
      <c r="K87" s="207">
        <f t="shared" si="32"/>
        <v>0</v>
      </c>
      <c r="L87" s="207">
        <f t="shared" si="32"/>
        <v>0</v>
      </c>
      <c r="M87" s="207">
        <f t="shared" si="32"/>
        <v>0</v>
      </c>
      <c r="N87" s="207">
        <f t="shared" si="32"/>
        <v>0</v>
      </c>
      <c r="O87" s="207">
        <f t="shared" si="32"/>
        <v>0</v>
      </c>
      <c r="P87" s="207">
        <f t="shared" si="32"/>
        <v>0</v>
      </c>
      <c r="Q87" s="207">
        <f t="shared" si="32"/>
        <v>0</v>
      </c>
      <c r="R87" s="207">
        <f t="shared" si="32"/>
        <v>0</v>
      </c>
      <c r="S87" s="207">
        <f t="shared" si="32"/>
        <v>0</v>
      </c>
      <c r="T87" s="207">
        <f t="shared" si="32"/>
        <v>0</v>
      </c>
      <c r="U87" s="207">
        <f t="shared" si="32"/>
        <v>0</v>
      </c>
      <c r="V87" s="207">
        <f t="shared" si="32"/>
        <v>0</v>
      </c>
      <c r="W87" s="207">
        <f t="shared" si="32"/>
        <v>0</v>
      </c>
      <c r="X87" s="207">
        <f t="shared" si="32"/>
        <v>0</v>
      </c>
      <c r="Y87" s="207">
        <f t="shared" si="32"/>
        <v>0</v>
      </c>
      <c r="Z87" s="207">
        <f t="shared" si="32"/>
        <v>0</v>
      </c>
      <c r="AA87" s="207">
        <f t="shared" si="32"/>
        <v>0</v>
      </c>
      <c r="AB87" s="207">
        <f t="shared" si="32"/>
        <v>0</v>
      </c>
      <c r="AC87" s="207">
        <f t="shared" si="32"/>
        <v>0</v>
      </c>
      <c r="AD87" s="207">
        <f t="shared" si="32"/>
        <v>187.22399999999999</v>
      </c>
      <c r="AE87" s="207">
        <f t="shared" si="32"/>
        <v>0</v>
      </c>
      <c r="AF87" s="207">
        <f t="shared" si="32"/>
        <v>0</v>
      </c>
      <c r="AG87" s="207">
        <f t="shared" si="32"/>
        <v>0</v>
      </c>
      <c r="AH87" s="208" t="str">
        <f t="shared" si="30"/>
        <v/>
      </c>
      <c r="AI87" s="207">
        <f t="shared" si="32"/>
        <v>0</v>
      </c>
    </row>
    <row r="88" spans="1:35" ht="31.5">
      <c r="A88" s="178" t="s">
        <v>85</v>
      </c>
      <c r="B88" s="12" t="s">
        <v>86</v>
      </c>
      <c r="C88" s="186"/>
      <c r="D88" s="210">
        <f>SUM(D89:D90)</f>
        <v>563.85719626609421</v>
      </c>
      <c r="E88" s="210">
        <f t="shared" ref="E88:AI88" si="33">SUM(E89:E90)</f>
        <v>0</v>
      </c>
      <c r="F88" s="210">
        <f t="shared" si="33"/>
        <v>376.63319626609422</v>
      </c>
      <c r="G88" s="210">
        <f t="shared" si="33"/>
        <v>0</v>
      </c>
      <c r="H88" s="210">
        <f t="shared" si="33"/>
        <v>187.22399999999999</v>
      </c>
      <c r="I88" s="210">
        <f t="shared" si="33"/>
        <v>0</v>
      </c>
      <c r="J88" s="210">
        <f t="shared" si="33"/>
        <v>0</v>
      </c>
      <c r="K88" s="210">
        <f t="shared" si="33"/>
        <v>0</v>
      </c>
      <c r="L88" s="210">
        <f t="shared" si="33"/>
        <v>0</v>
      </c>
      <c r="M88" s="210">
        <f t="shared" si="33"/>
        <v>0</v>
      </c>
      <c r="N88" s="210">
        <f t="shared" si="33"/>
        <v>0</v>
      </c>
      <c r="O88" s="210">
        <f t="shared" si="33"/>
        <v>0</v>
      </c>
      <c r="P88" s="210">
        <f t="shared" si="33"/>
        <v>0</v>
      </c>
      <c r="Q88" s="210">
        <f t="shared" si="33"/>
        <v>0</v>
      </c>
      <c r="R88" s="210">
        <f t="shared" si="33"/>
        <v>0</v>
      </c>
      <c r="S88" s="210">
        <f t="shared" si="33"/>
        <v>0</v>
      </c>
      <c r="T88" s="210">
        <f t="shared" si="33"/>
        <v>0</v>
      </c>
      <c r="U88" s="210">
        <f t="shared" si="33"/>
        <v>0</v>
      </c>
      <c r="V88" s="210">
        <f t="shared" si="33"/>
        <v>0</v>
      </c>
      <c r="W88" s="210">
        <f t="shared" si="33"/>
        <v>0</v>
      </c>
      <c r="X88" s="210">
        <f t="shared" si="33"/>
        <v>0</v>
      </c>
      <c r="Y88" s="210">
        <f t="shared" si="33"/>
        <v>0</v>
      </c>
      <c r="Z88" s="210">
        <f t="shared" si="33"/>
        <v>0</v>
      </c>
      <c r="AA88" s="210">
        <f t="shared" si="33"/>
        <v>0</v>
      </c>
      <c r="AB88" s="210">
        <f t="shared" si="33"/>
        <v>0</v>
      </c>
      <c r="AC88" s="210">
        <f t="shared" si="33"/>
        <v>0</v>
      </c>
      <c r="AD88" s="210">
        <f t="shared" si="33"/>
        <v>187.22399999999999</v>
      </c>
      <c r="AE88" s="210">
        <f t="shared" si="33"/>
        <v>0</v>
      </c>
      <c r="AF88" s="210">
        <f t="shared" si="33"/>
        <v>0</v>
      </c>
      <c r="AG88" s="210">
        <f t="shared" si="33"/>
        <v>0</v>
      </c>
      <c r="AH88" s="211" t="str">
        <f t="shared" si="30"/>
        <v/>
      </c>
      <c r="AI88" s="210">
        <f t="shared" si="33"/>
        <v>0</v>
      </c>
    </row>
    <row r="89" spans="1:35">
      <c r="A89" s="13" t="s">
        <v>85</v>
      </c>
      <c r="B89" s="212" t="s">
        <v>250</v>
      </c>
      <c r="C89" s="190" t="s">
        <v>251</v>
      </c>
      <c r="D89" s="213">
        <v>563.85719626609421</v>
      </c>
      <c r="E89" s="213"/>
      <c r="F89" s="192">
        <f>D89-H89</f>
        <v>376.63319626609422</v>
      </c>
      <c r="G89" s="213"/>
      <c r="H89" s="213">
        <v>187.22399999999999</v>
      </c>
      <c r="I89" s="213"/>
      <c r="J89" s="213">
        <v>0</v>
      </c>
      <c r="K89" s="213"/>
      <c r="L89" s="213">
        <v>0</v>
      </c>
      <c r="M89" s="213"/>
      <c r="N89" s="213">
        <v>0</v>
      </c>
      <c r="O89" s="213"/>
      <c r="P89" s="213">
        <v>0</v>
      </c>
      <c r="Q89" s="213"/>
      <c r="R89" s="213">
        <v>0</v>
      </c>
      <c r="S89" s="213"/>
      <c r="T89" s="213">
        <v>0</v>
      </c>
      <c r="U89" s="213"/>
      <c r="V89" s="213">
        <v>0</v>
      </c>
      <c r="W89" s="213"/>
      <c r="X89" s="213"/>
      <c r="Y89" s="213"/>
      <c r="Z89" s="213">
        <v>0</v>
      </c>
      <c r="AA89" s="213"/>
      <c r="AB89" s="213"/>
      <c r="AC89" s="213"/>
      <c r="AD89" s="213">
        <v>187.22399999999999</v>
      </c>
      <c r="AE89" s="213"/>
      <c r="AF89" s="192">
        <f>(T89+P89)-(R89+N89)</f>
        <v>0</v>
      </c>
      <c r="AG89" s="213"/>
      <c r="AH89" s="193" t="str">
        <f t="shared" si="30"/>
        <v/>
      </c>
      <c r="AI89" s="213"/>
    </row>
    <row r="90" spans="1:35">
      <c r="A90" s="214"/>
      <c r="B90" s="217"/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8" t="str">
        <f t="shared" si="30"/>
        <v/>
      </c>
      <c r="AI90" s="216"/>
    </row>
    <row r="91" spans="1:35" ht="63">
      <c r="A91" s="178" t="s">
        <v>87</v>
      </c>
      <c r="B91" s="12" t="s">
        <v>88</v>
      </c>
      <c r="C91" s="186"/>
      <c r="D91" s="210">
        <f>SUM(D92:D92)</f>
        <v>0</v>
      </c>
      <c r="E91" s="210">
        <f t="shared" ref="E91:AI91" si="34">SUM(E92:E92)</f>
        <v>0</v>
      </c>
      <c r="F91" s="210">
        <f t="shared" si="34"/>
        <v>0</v>
      </c>
      <c r="G91" s="210">
        <f t="shared" si="34"/>
        <v>0</v>
      </c>
      <c r="H91" s="210">
        <f t="shared" si="34"/>
        <v>0</v>
      </c>
      <c r="I91" s="210">
        <f t="shared" si="34"/>
        <v>0</v>
      </c>
      <c r="J91" s="210">
        <f t="shared" si="34"/>
        <v>0</v>
      </c>
      <c r="K91" s="210">
        <f t="shared" si="34"/>
        <v>0</v>
      </c>
      <c r="L91" s="210">
        <f t="shared" si="34"/>
        <v>0</v>
      </c>
      <c r="M91" s="210">
        <f t="shared" si="34"/>
        <v>0</v>
      </c>
      <c r="N91" s="210">
        <f t="shared" si="34"/>
        <v>0</v>
      </c>
      <c r="O91" s="210">
        <f t="shared" si="34"/>
        <v>0</v>
      </c>
      <c r="P91" s="210">
        <f t="shared" si="34"/>
        <v>0</v>
      </c>
      <c r="Q91" s="210">
        <f t="shared" si="34"/>
        <v>0</v>
      </c>
      <c r="R91" s="210">
        <f t="shared" si="34"/>
        <v>0</v>
      </c>
      <c r="S91" s="210">
        <f t="shared" si="34"/>
        <v>0</v>
      </c>
      <c r="T91" s="210">
        <f t="shared" si="34"/>
        <v>0</v>
      </c>
      <c r="U91" s="210">
        <f t="shared" si="34"/>
        <v>0</v>
      </c>
      <c r="V91" s="210">
        <f t="shared" si="34"/>
        <v>0</v>
      </c>
      <c r="W91" s="210">
        <f t="shared" si="34"/>
        <v>0</v>
      </c>
      <c r="X91" s="210">
        <f t="shared" si="34"/>
        <v>0</v>
      </c>
      <c r="Y91" s="210">
        <f t="shared" si="34"/>
        <v>0</v>
      </c>
      <c r="Z91" s="210">
        <f t="shared" si="34"/>
        <v>0</v>
      </c>
      <c r="AA91" s="210">
        <f t="shared" si="34"/>
        <v>0</v>
      </c>
      <c r="AB91" s="210">
        <f t="shared" si="34"/>
        <v>0</v>
      </c>
      <c r="AC91" s="210">
        <f t="shared" si="34"/>
        <v>0</v>
      </c>
      <c r="AD91" s="210">
        <f t="shared" si="34"/>
        <v>0</v>
      </c>
      <c r="AE91" s="210">
        <f t="shared" si="34"/>
        <v>0</v>
      </c>
      <c r="AF91" s="210">
        <f t="shared" si="34"/>
        <v>0</v>
      </c>
      <c r="AG91" s="210">
        <f t="shared" si="34"/>
        <v>0</v>
      </c>
      <c r="AH91" s="211" t="str">
        <f t="shared" si="30"/>
        <v/>
      </c>
      <c r="AI91" s="210">
        <f t="shared" si="34"/>
        <v>0</v>
      </c>
    </row>
    <row r="92" spans="1:35">
      <c r="A92" s="214"/>
      <c r="B92" s="217"/>
      <c r="C92" s="215"/>
      <c r="D92" s="216"/>
      <c r="E92" s="216"/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8" t="str">
        <f t="shared" si="30"/>
        <v/>
      </c>
      <c r="AI92" s="216"/>
    </row>
    <row r="93" spans="1:35" ht="47.25">
      <c r="A93" s="204" t="s">
        <v>89</v>
      </c>
      <c r="B93" s="205" t="s">
        <v>90</v>
      </c>
      <c r="C93" s="206"/>
      <c r="D93" s="207">
        <f>D94+D108</f>
        <v>523.55602991843682</v>
      </c>
      <c r="E93" s="207">
        <f t="shared" ref="E93:AI93" si="35">E94+E108</f>
        <v>0</v>
      </c>
      <c r="F93" s="207">
        <f t="shared" si="35"/>
        <v>270.9319693845834</v>
      </c>
      <c r="G93" s="207">
        <f t="shared" si="35"/>
        <v>0</v>
      </c>
      <c r="H93" s="207">
        <f t="shared" si="35"/>
        <v>252.62406053385357</v>
      </c>
      <c r="I93" s="207">
        <f t="shared" si="35"/>
        <v>0</v>
      </c>
      <c r="J93" s="207">
        <f t="shared" si="35"/>
        <v>157.86691655690748</v>
      </c>
      <c r="K93" s="207">
        <f t="shared" si="35"/>
        <v>0</v>
      </c>
      <c r="L93" s="207">
        <f t="shared" si="35"/>
        <v>1.6731943145762713</v>
      </c>
      <c r="M93" s="207">
        <f t="shared" si="35"/>
        <v>0</v>
      </c>
      <c r="N93" s="207">
        <f t="shared" si="35"/>
        <v>6.1129889966632591</v>
      </c>
      <c r="O93" s="207">
        <f t="shared" si="35"/>
        <v>0</v>
      </c>
      <c r="P93" s="207">
        <f t="shared" si="35"/>
        <v>0.27727707000000001</v>
      </c>
      <c r="Q93" s="207">
        <f t="shared" si="35"/>
        <v>0</v>
      </c>
      <c r="R93" s="207">
        <f t="shared" si="35"/>
        <v>6.9031681111612535</v>
      </c>
      <c r="S93" s="207">
        <f t="shared" si="35"/>
        <v>0</v>
      </c>
      <c r="T93" s="207">
        <f t="shared" si="35"/>
        <v>1.3959172445762711</v>
      </c>
      <c r="U93" s="207">
        <f t="shared" si="35"/>
        <v>0</v>
      </c>
      <c r="V93" s="207">
        <f t="shared" si="35"/>
        <v>20.722107361588421</v>
      </c>
      <c r="W93" s="207">
        <f t="shared" si="35"/>
        <v>0</v>
      </c>
      <c r="X93" s="207">
        <f t="shared" si="35"/>
        <v>0</v>
      </c>
      <c r="Y93" s="207">
        <f t="shared" si="35"/>
        <v>0</v>
      </c>
      <c r="Z93" s="207">
        <f t="shared" si="35"/>
        <v>124.12865208749454</v>
      </c>
      <c r="AA93" s="207">
        <f t="shared" si="35"/>
        <v>0</v>
      </c>
      <c r="AB93" s="207">
        <f t="shared" si="35"/>
        <v>0</v>
      </c>
      <c r="AC93" s="207">
        <f t="shared" si="35"/>
        <v>0</v>
      </c>
      <c r="AD93" s="207">
        <f t="shared" si="35"/>
        <v>250.95086621927729</v>
      </c>
      <c r="AE93" s="207">
        <f t="shared" si="35"/>
        <v>0</v>
      </c>
      <c r="AF93" s="207">
        <f t="shared" si="35"/>
        <v>-11.342962793248244</v>
      </c>
      <c r="AG93" s="207">
        <f t="shared" si="35"/>
        <v>0</v>
      </c>
      <c r="AH93" s="208">
        <f t="shared" si="30"/>
        <v>-0.87145251085126763</v>
      </c>
      <c r="AI93" s="207">
        <f t="shared" si="35"/>
        <v>0</v>
      </c>
    </row>
    <row r="94" spans="1:35" ht="31.5">
      <c r="A94" s="178" t="s">
        <v>91</v>
      </c>
      <c r="B94" s="12" t="s">
        <v>92</v>
      </c>
      <c r="C94" s="186"/>
      <c r="D94" s="210">
        <f>SUM(D95:D107)</f>
        <v>519.87523028720818</v>
      </c>
      <c r="E94" s="210">
        <f t="shared" ref="E94:AI94" si="36">SUM(E95:E107)</f>
        <v>0</v>
      </c>
      <c r="F94" s="210">
        <f t="shared" si="36"/>
        <v>270.58874904458338</v>
      </c>
      <c r="G94" s="210">
        <f t="shared" si="36"/>
        <v>0</v>
      </c>
      <c r="H94" s="210">
        <f t="shared" si="36"/>
        <v>249.28648124262489</v>
      </c>
      <c r="I94" s="210">
        <f t="shared" si="36"/>
        <v>0</v>
      </c>
      <c r="J94" s="210">
        <f t="shared" si="36"/>
        <v>154.52933726567881</v>
      </c>
      <c r="K94" s="210">
        <f t="shared" si="36"/>
        <v>0</v>
      </c>
      <c r="L94" s="210">
        <f t="shared" si="36"/>
        <v>1.5323049845762713</v>
      </c>
      <c r="M94" s="210">
        <f t="shared" si="36"/>
        <v>0</v>
      </c>
      <c r="N94" s="210">
        <f t="shared" si="36"/>
        <v>6.0059631824966964</v>
      </c>
      <c r="O94" s="210">
        <f t="shared" si="36"/>
        <v>0</v>
      </c>
      <c r="P94" s="210">
        <f t="shared" si="36"/>
        <v>0.19454651000000003</v>
      </c>
      <c r="Q94" s="210">
        <f t="shared" si="36"/>
        <v>0</v>
      </c>
      <c r="R94" s="210">
        <f t="shared" si="36"/>
        <v>6.7961422969946907</v>
      </c>
      <c r="S94" s="210">
        <f t="shared" si="36"/>
        <v>0</v>
      </c>
      <c r="T94" s="210">
        <f t="shared" si="36"/>
        <v>1.3377584745762712</v>
      </c>
      <c r="U94" s="210">
        <f t="shared" si="36"/>
        <v>0</v>
      </c>
      <c r="V94" s="210">
        <f t="shared" si="36"/>
        <v>17.598579698692866</v>
      </c>
      <c r="W94" s="210">
        <f t="shared" si="36"/>
        <v>0</v>
      </c>
      <c r="X94" s="210">
        <f t="shared" si="36"/>
        <v>0</v>
      </c>
      <c r="Y94" s="210">
        <f t="shared" si="36"/>
        <v>0</v>
      </c>
      <c r="Z94" s="210">
        <f t="shared" si="36"/>
        <v>124.12865208749454</v>
      </c>
      <c r="AA94" s="210">
        <f t="shared" si="36"/>
        <v>0</v>
      </c>
      <c r="AB94" s="210">
        <f t="shared" si="36"/>
        <v>0</v>
      </c>
      <c r="AC94" s="210">
        <f t="shared" si="36"/>
        <v>0</v>
      </c>
      <c r="AD94" s="210">
        <f t="shared" si="36"/>
        <v>247.7541762580486</v>
      </c>
      <c r="AE94" s="210">
        <f t="shared" si="36"/>
        <v>0</v>
      </c>
      <c r="AF94" s="210">
        <f t="shared" si="36"/>
        <v>-11.269800494915117</v>
      </c>
      <c r="AG94" s="210">
        <f t="shared" si="36"/>
        <v>0</v>
      </c>
      <c r="AH94" s="211">
        <f t="shared" si="30"/>
        <v>-0.88030836122769174</v>
      </c>
      <c r="AI94" s="210">
        <f t="shared" si="36"/>
        <v>0</v>
      </c>
    </row>
    <row r="95" spans="1:35" ht="31.5">
      <c r="A95" s="13" t="s">
        <v>91</v>
      </c>
      <c r="B95" s="212" t="s">
        <v>252</v>
      </c>
      <c r="C95" s="190" t="s">
        <v>253</v>
      </c>
      <c r="D95" s="213">
        <v>276.34994725139359</v>
      </c>
      <c r="E95" s="213"/>
      <c r="F95" s="192">
        <f t="shared" ref="F95:F106" si="37">D95-H95</f>
        <v>225.98881132221197</v>
      </c>
      <c r="G95" s="213"/>
      <c r="H95" s="213">
        <v>50.361135929181614</v>
      </c>
      <c r="I95" s="213"/>
      <c r="J95" s="213">
        <v>50.361135929181621</v>
      </c>
      <c r="K95" s="213"/>
      <c r="L95" s="213">
        <v>0.17278728000000002</v>
      </c>
      <c r="M95" s="213"/>
      <c r="N95" s="213">
        <v>1.0033463473828128</v>
      </c>
      <c r="O95" s="213"/>
      <c r="P95" s="213">
        <v>8.5205230000000007E-2</v>
      </c>
      <c r="Q95" s="213"/>
      <c r="R95" s="213">
        <v>1.0033463473828128</v>
      </c>
      <c r="S95" s="213"/>
      <c r="T95" s="213">
        <v>8.7582050000000009E-2</v>
      </c>
      <c r="U95" s="213"/>
      <c r="V95" s="213">
        <v>1.5965666863658636</v>
      </c>
      <c r="W95" s="213"/>
      <c r="X95" s="213"/>
      <c r="Y95" s="213"/>
      <c r="Z95" s="213">
        <v>46.757876548050135</v>
      </c>
      <c r="AA95" s="213"/>
      <c r="AB95" s="213"/>
      <c r="AC95" s="213"/>
      <c r="AD95" s="213">
        <v>50.188348649181613</v>
      </c>
      <c r="AE95" s="213"/>
      <c r="AF95" s="192">
        <f t="shared" ref="AF95:AF106" si="38">(T95+P95)-(R95+N95)</f>
        <v>-1.8339054147656255</v>
      </c>
      <c r="AG95" s="192"/>
      <c r="AH95" s="193">
        <f t="shared" si="30"/>
        <v>-0.91389449891819086</v>
      </c>
      <c r="AI95" s="213" t="s">
        <v>254</v>
      </c>
    </row>
    <row r="96" spans="1:35" ht="31.5">
      <c r="A96" s="13" t="s">
        <v>91</v>
      </c>
      <c r="B96" s="212" t="s">
        <v>255</v>
      </c>
      <c r="C96" s="190" t="s">
        <v>256</v>
      </c>
      <c r="D96" s="213">
        <v>26.300154883951006</v>
      </c>
      <c r="E96" s="213"/>
      <c r="F96" s="192">
        <f t="shared" si="37"/>
        <v>0.96098500000000087</v>
      </c>
      <c r="G96" s="213"/>
      <c r="H96" s="213">
        <v>25.339169883951005</v>
      </c>
      <c r="I96" s="213"/>
      <c r="J96" s="213">
        <v>25.339169883951012</v>
      </c>
      <c r="K96" s="213"/>
      <c r="L96" s="213">
        <v>4.4893109999999993E-2</v>
      </c>
      <c r="M96" s="213"/>
      <c r="N96" s="213">
        <v>0.5048330042540401</v>
      </c>
      <c r="O96" s="213"/>
      <c r="P96" s="213">
        <v>1.759407E-2</v>
      </c>
      <c r="Q96" s="213"/>
      <c r="R96" s="213">
        <v>0.5048330042540401</v>
      </c>
      <c r="S96" s="213"/>
      <c r="T96" s="213">
        <v>2.7299039999999993E-2</v>
      </c>
      <c r="U96" s="213"/>
      <c r="V96" s="213">
        <v>1.0980533432370907</v>
      </c>
      <c r="W96" s="213"/>
      <c r="X96" s="213"/>
      <c r="Y96" s="213"/>
      <c r="Z96" s="213">
        <v>23.231450532205841</v>
      </c>
      <c r="AA96" s="213"/>
      <c r="AB96" s="213"/>
      <c r="AC96" s="213"/>
      <c r="AD96" s="213">
        <v>25.294276773951005</v>
      </c>
      <c r="AE96" s="213"/>
      <c r="AF96" s="192">
        <f t="shared" si="38"/>
        <v>-0.96477289850808023</v>
      </c>
      <c r="AG96" s="192"/>
      <c r="AH96" s="193">
        <f t="shared" si="30"/>
        <v>-0.95553667289806488</v>
      </c>
      <c r="AI96" s="213" t="s">
        <v>254</v>
      </c>
    </row>
    <row r="97" spans="1:35">
      <c r="A97" s="13" t="s">
        <v>91</v>
      </c>
      <c r="B97" s="212" t="s">
        <v>257</v>
      </c>
      <c r="C97" s="190" t="s">
        <v>258</v>
      </c>
      <c r="D97" s="213">
        <v>30.86609510380713</v>
      </c>
      <c r="E97" s="213"/>
      <c r="F97" s="192">
        <f t="shared" si="37"/>
        <v>30.86609510380713</v>
      </c>
      <c r="G97" s="213"/>
      <c r="H97" s="213">
        <v>0</v>
      </c>
      <c r="I97" s="213"/>
      <c r="J97" s="213">
        <v>0</v>
      </c>
      <c r="K97" s="213"/>
      <c r="L97" s="213">
        <v>0</v>
      </c>
      <c r="M97" s="213"/>
      <c r="N97" s="213">
        <v>0</v>
      </c>
      <c r="O97" s="213"/>
      <c r="P97" s="213">
        <v>0</v>
      </c>
      <c r="Q97" s="213"/>
      <c r="R97" s="213">
        <v>0</v>
      </c>
      <c r="S97" s="213"/>
      <c r="T97" s="213">
        <v>0</v>
      </c>
      <c r="U97" s="213"/>
      <c r="V97" s="213">
        <v>0</v>
      </c>
      <c r="W97" s="213"/>
      <c r="X97" s="213"/>
      <c r="Y97" s="213"/>
      <c r="Z97" s="213">
        <v>0</v>
      </c>
      <c r="AA97" s="213"/>
      <c r="AB97" s="213"/>
      <c r="AC97" s="213"/>
      <c r="AD97" s="213">
        <v>0</v>
      </c>
      <c r="AE97" s="213"/>
      <c r="AF97" s="192">
        <f t="shared" si="38"/>
        <v>0</v>
      </c>
      <c r="AG97" s="192"/>
      <c r="AH97" s="193" t="str">
        <f t="shared" si="30"/>
        <v/>
      </c>
      <c r="AI97" s="213"/>
    </row>
    <row r="98" spans="1:35" ht="31.5">
      <c r="A98" s="13" t="s">
        <v>91</v>
      </c>
      <c r="B98" s="212" t="s">
        <v>259</v>
      </c>
      <c r="C98" s="190" t="s">
        <v>260</v>
      </c>
      <c r="D98" s="213">
        <v>28.46636858039783</v>
      </c>
      <c r="E98" s="213"/>
      <c r="F98" s="192">
        <f t="shared" si="37"/>
        <v>2.6571729388907208</v>
      </c>
      <c r="G98" s="213"/>
      <c r="H98" s="213">
        <v>25.80919564150711</v>
      </c>
      <c r="I98" s="213"/>
      <c r="J98" s="213">
        <v>25.809195641507095</v>
      </c>
      <c r="K98" s="213"/>
      <c r="L98" s="213">
        <v>5.004165E-2</v>
      </c>
      <c r="M98" s="213"/>
      <c r="N98" s="213">
        <v>1.9797744247308733</v>
      </c>
      <c r="O98" s="213"/>
      <c r="P98" s="213">
        <v>2.2175409999999996E-2</v>
      </c>
      <c r="Q98" s="213"/>
      <c r="R98" s="213">
        <v>1.9797744247308733</v>
      </c>
      <c r="S98" s="213"/>
      <c r="T98" s="213">
        <v>2.7866240000000004E-2</v>
      </c>
      <c r="U98" s="213"/>
      <c r="V98" s="213">
        <v>1.9797744247308733</v>
      </c>
      <c r="W98" s="213"/>
      <c r="X98" s="213"/>
      <c r="Y98" s="213"/>
      <c r="Z98" s="213">
        <v>19.869872367314475</v>
      </c>
      <c r="AA98" s="213"/>
      <c r="AB98" s="213"/>
      <c r="AC98" s="213"/>
      <c r="AD98" s="213">
        <v>25.759153991507109</v>
      </c>
      <c r="AE98" s="213"/>
      <c r="AF98" s="192">
        <f t="shared" si="38"/>
        <v>-3.9095071994617467</v>
      </c>
      <c r="AG98" s="192"/>
      <c r="AH98" s="193">
        <f t="shared" si="30"/>
        <v>-0.98736177986368256</v>
      </c>
      <c r="AI98" s="213" t="s">
        <v>254</v>
      </c>
    </row>
    <row r="99" spans="1:35" ht="31.5">
      <c r="A99" s="13" t="s">
        <v>91</v>
      </c>
      <c r="B99" s="212" t="s">
        <v>261</v>
      </c>
      <c r="C99" s="190" t="s">
        <v>262</v>
      </c>
      <c r="D99" s="213">
        <v>4.1709401452418184</v>
      </c>
      <c r="E99" s="213"/>
      <c r="F99" s="192">
        <f t="shared" si="37"/>
        <v>1.8970697006409618</v>
      </c>
      <c r="G99" s="213"/>
      <c r="H99" s="213">
        <v>2.2738704446008566</v>
      </c>
      <c r="I99" s="213"/>
      <c r="J99" s="213">
        <v>2.273870444600858</v>
      </c>
      <c r="K99" s="213"/>
      <c r="L99" s="213">
        <v>0.14410811000000001</v>
      </c>
      <c r="M99" s="213"/>
      <c r="N99" s="213">
        <v>0.18606594904069462</v>
      </c>
      <c r="O99" s="213"/>
      <c r="P99" s="213">
        <v>1.65189E-3</v>
      </c>
      <c r="Q99" s="213"/>
      <c r="R99" s="213">
        <v>0.18606594904069462</v>
      </c>
      <c r="S99" s="213"/>
      <c r="T99" s="213">
        <v>0.14245622000000002</v>
      </c>
      <c r="U99" s="213"/>
      <c r="V99" s="213">
        <v>0.18606594904069462</v>
      </c>
      <c r="W99" s="213"/>
      <c r="X99" s="213"/>
      <c r="Y99" s="213"/>
      <c r="Z99" s="213">
        <v>1.7156725974787743</v>
      </c>
      <c r="AA99" s="213"/>
      <c r="AB99" s="213"/>
      <c r="AC99" s="213"/>
      <c r="AD99" s="213">
        <v>2.1297623346008567</v>
      </c>
      <c r="AE99" s="213"/>
      <c r="AF99" s="192">
        <f t="shared" si="38"/>
        <v>-0.22802378808138923</v>
      </c>
      <c r="AG99" s="192"/>
      <c r="AH99" s="193">
        <f t="shared" si="30"/>
        <v>-0.61274991275141366</v>
      </c>
      <c r="AI99" s="213" t="s">
        <v>254</v>
      </c>
    </row>
    <row r="100" spans="1:35" ht="31.5">
      <c r="A100" s="13" t="s">
        <v>91</v>
      </c>
      <c r="B100" s="212" t="s">
        <v>263</v>
      </c>
      <c r="C100" s="190" t="s">
        <v>264</v>
      </c>
      <c r="D100" s="213">
        <v>4.8628234967472386</v>
      </c>
      <c r="E100" s="213"/>
      <c r="F100" s="192">
        <f t="shared" si="37"/>
        <v>7.8133179999999136E-2</v>
      </c>
      <c r="G100" s="213"/>
      <c r="H100" s="213">
        <v>4.7846903167472394</v>
      </c>
      <c r="I100" s="213"/>
      <c r="J100" s="213">
        <v>4.7846903167472412</v>
      </c>
      <c r="K100" s="213"/>
      <c r="L100" s="213">
        <v>3.9649199999999994E-3</v>
      </c>
      <c r="M100" s="213"/>
      <c r="N100" s="213">
        <v>0.39152096231571842</v>
      </c>
      <c r="O100" s="213"/>
      <c r="P100" s="213">
        <v>1.8714899999999997E-3</v>
      </c>
      <c r="Q100" s="213"/>
      <c r="R100" s="213">
        <v>0.39152096231571842</v>
      </c>
      <c r="S100" s="213"/>
      <c r="T100" s="213">
        <v>2.0934299999999994E-3</v>
      </c>
      <c r="U100" s="213"/>
      <c r="V100" s="213">
        <v>0.39152096231571842</v>
      </c>
      <c r="W100" s="213"/>
      <c r="X100" s="213"/>
      <c r="Y100" s="213"/>
      <c r="Z100" s="213">
        <v>3.6101274298000856</v>
      </c>
      <c r="AA100" s="213"/>
      <c r="AB100" s="213"/>
      <c r="AC100" s="213"/>
      <c r="AD100" s="213">
        <v>4.7807253967472398</v>
      </c>
      <c r="AE100" s="213"/>
      <c r="AF100" s="192">
        <f t="shared" si="38"/>
        <v>-0.77907700463143681</v>
      </c>
      <c r="AG100" s="192"/>
      <c r="AH100" s="193">
        <f t="shared" si="30"/>
        <v>-0.99493651632782465</v>
      </c>
      <c r="AI100" s="213" t="s">
        <v>254</v>
      </c>
    </row>
    <row r="101" spans="1:35" ht="31.5">
      <c r="A101" s="13" t="s">
        <v>91</v>
      </c>
      <c r="B101" s="212" t="s">
        <v>265</v>
      </c>
      <c r="C101" s="190" t="s">
        <v>266</v>
      </c>
      <c r="D101" s="213">
        <v>1.4373361358654544</v>
      </c>
      <c r="E101" s="213"/>
      <c r="F101" s="192">
        <f t="shared" si="37"/>
        <v>0.14502788999999994</v>
      </c>
      <c r="G101" s="213"/>
      <c r="H101" s="213">
        <v>1.2923082458654545</v>
      </c>
      <c r="I101" s="213"/>
      <c r="J101" s="213">
        <v>1.2923082458654545</v>
      </c>
      <c r="K101" s="213"/>
      <c r="L101" s="213">
        <v>2.0611600000000002E-3</v>
      </c>
      <c r="M101" s="213"/>
      <c r="N101" s="213">
        <v>0.10574681631093522</v>
      </c>
      <c r="O101" s="213"/>
      <c r="P101" s="213">
        <v>8.0778999999999996E-4</v>
      </c>
      <c r="Q101" s="213"/>
      <c r="R101" s="213">
        <v>0.10574681631093522</v>
      </c>
      <c r="S101" s="213"/>
      <c r="T101" s="213">
        <v>1.2533700000000002E-3</v>
      </c>
      <c r="U101" s="213"/>
      <c r="V101" s="213">
        <v>0.10574681631093522</v>
      </c>
      <c r="W101" s="213"/>
      <c r="X101" s="213"/>
      <c r="Y101" s="213"/>
      <c r="Z101" s="213">
        <v>0.97506779693264889</v>
      </c>
      <c r="AA101" s="213"/>
      <c r="AB101" s="213"/>
      <c r="AC101" s="213"/>
      <c r="AD101" s="213">
        <v>1.2902470858654544</v>
      </c>
      <c r="AE101" s="213"/>
      <c r="AF101" s="192">
        <f t="shared" si="38"/>
        <v>-0.20943247262187042</v>
      </c>
      <c r="AG101" s="192"/>
      <c r="AH101" s="193">
        <f t="shared" si="30"/>
        <v>-0.99025426924466731</v>
      </c>
      <c r="AI101" s="213" t="s">
        <v>254</v>
      </c>
    </row>
    <row r="102" spans="1:35" ht="47.25">
      <c r="A102" s="13" t="s">
        <v>91</v>
      </c>
      <c r="B102" s="212" t="s">
        <v>267</v>
      </c>
      <c r="C102" s="190" t="s">
        <v>268</v>
      </c>
      <c r="D102" s="213">
        <v>8.8692223897214877</v>
      </c>
      <c r="E102" s="213"/>
      <c r="F102" s="192">
        <f t="shared" si="37"/>
        <v>0.13428704523150792</v>
      </c>
      <c r="G102" s="213"/>
      <c r="H102" s="213">
        <v>8.7349353444899798</v>
      </c>
      <c r="I102" s="213"/>
      <c r="J102" s="213">
        <v>8.7349353444899798</v>
      </c>
      <c r="K102" s="213"/>
      <c r="L102" s="213">
        <v>1.0869749999999999E-2</v>
      </c>
      <c r="M102" s="213"/>
      <c r="N102" s="213">
        <v>0.71476105357749498</v>
      </c>
      <c r="O102" s="213"/>
      <c r="P102" s="213">
        <v>5.0209899999999995E-3</v>
      </c>
      <c r="Q102" s="213"/>
      <c r="R102" s="213">
        <v>0.71476105357749498</v>
      </c>
      <c r="S102" s="213"/>
      <c r="T102" s="213">
        <v>5.8487599999999997E-3</v>
      </c>
      <c r="U102" s="213"/>
      <c r="V102" s="213">
        <v>0.71476105357749498</v>
      </c>
      <c r="W102" s="213"/>
      <c r="X102" s="213"/>
      <c r="Y102" s="213"/>
      <c r="Z102" s="213">
        <v>6.590652183757495</v>
      </c>
      <c r="AA102" s="213"/>
      <c r="AB102" s="213"/>
      <c r="AC102" s="213"/>
      <c r="AD102" s="213">
        <v>8.7240655944899803</v>
      </c>
      <c r="AE102" s="213"/>
      <c r="AF102" s="192">
        <f t="shared" si="38"/>
        <v>-1.4186523571549901</v>
      </c>
      <c r="AG102" s="192"/>
      <c r="AH102" s="193">
        <f t="shared" si="30"/>
        <v>-0.99239623511550112</v>
      </c>
      <c r="AI102" s="213" t="s">
        <v>254</v>
      </c>
    </row>
    <row r="103" spans="1:35" ht="63">
      <c r="A103" s="13" t="s">
        <v>91</v>
      </c>
      <c r="B103" s="212" t="s">
        <v>269</v>
      </c>
      <c r="C103" s="190" t="s">
        <v>270</v>
      </c>
      <c r="D103" s="213">
        <v>119.82493456112107</v>
      </c>
      <c r="E103" s="213"/>
      <c r="F103" s="192">
        <f t="shared" si="37"/>
        <v>1.7243705399999953</v>
      </c>
      <c r="G103" s="213"/>
      <c r="H103" s="213">
        <v>118.10056402112107</v>
      </c>
      <c r="I103" s="213"/>
      <c r="J103" s="213">
        <v>23.343420044174973</v>
      </c>
      <c r="K103" s="213"/>
      <c r="L103" s="213">
        <v>0.10220852000000002</v>
      </c>
      <c r="M103" s="213"/>
      <c r="N103" s="213">
        <v>0.65516247073996137</v>
      </c>
      <c r="O103" s="213"/>
      <c r="P103" s="213">
        <v>4.8104160000000007E-2</v>
      </c>
      <c r="Q103" s="213"/>
      <c r="R103" s="213">
        <v>0.65516247073996137</v>
      </c>
      <c r="S103" s="213"/>
      <c r="T103" s="213">
        <v>5.4104360000000018E-2</v>
      </c>
      <c r="U103" s="223"/>
      <c r="V103" s="213">
        <v>0.65516247073996137</v>
      </c>
      <c r="W103" s="213"/>
      <c r="X103" s="213"/>
      <c r="Y103" s="213"/>
      <c r="Z103" s="213">
        <v>21.37793263195509</v>
      </c>
      <c r="AA103" s="213"/>
      <c r="AB103" s="213"/>
      <c r="AC103" s="213"/>
      <c r="AD103" s="213">
        <v>117.99835550112107</v>
      </c>
      <c r="AE103" s="213"/>
      <c r="AF103" s="192">
        <f t="shared" si="38"/>
        <v>-1.2081164214799227</v>
      </c>
      <c r="AG103" s="192"/>
      <c r="AH103" s="193">
        <f t="shared" si="30"/>
        <v>-0.92199757726922116</v>
      </c>
      <c r="AI103" s="213" t="s">
        <v>254</v>
      </c>
    </row>
    <row r="104" spans="1:35" ht="31.5">
      <c r="A104" s="13" t="s">
        <v>91</v>
      </c>
      <c r="B104" s="212" t="s">
        <v>271</v>
      </c>
      <c r="C104" s="190" t="s">
        <v>272</v>
      </c>
      <c r="D104" s="213">
        <v>6.0007963238010875</v>
      </c>
      <c r="E104" s="213"/>
      <c r="F104" s="192">
        <f t="shared" si="37"/>
        <v>6.0007963238010875</v>
      </c>
      <c r="G104" s="213"/>
      <c r="H104" s="213">
        <v>0</v>
      </c>
      <c r="I104" s="213"/>
      <c r="J104" s="213">
        <v>0</v>
      </c>
      <c r="K104" s="213"/>
      <c r="L104" s="213">
        <v>0</v>
      </c>
      <c r="M104" s="213"/>
      <c r="N104" s="213">
        <v>0</v>
      </c>
      <c r="O104" s="213"/>
      <c r="P104" s="213">
        <v>0</v>
      </c>
      <c r="Q104" s="213"/>
      <c r="R104" s="213">
        <v>0</v>
      </c>
      <c r="S104" s="213"/>
      <c r="T104" s="213">
        <v>0</v>
      </c>
      <c r="U104" s="213"/>
      <c r="V104" s="213">
        <v>0</v>
      </c>
      <c r="W104" s="213"/>
      <c r="X104" s="213"/>
      <c r="Y104" s="213"/>
      <c r="Z104" s="213">
        <v>0</v>
      </c>
      <c r="AA104" s="213"/>
      <c r="AB104" s="213"/>
      <c r="AC104" s="213"/>
      <c r="AD104" s="213"/>
      <c r="AE104" s="213"/>
      <c r="AF104" s="192">
        <f t="shared" si="38"/>
        <v>0</v>
      </c>
      <c r="AG104" s="192"/>
      <c r="AH104" s="193" t="str">
        <f t="shared" si="30"/>
        <v/>
      </c>
      <c r="AI104" s="213"/>
    </row>
    <row r="105" spans="1:35" ht="31.5">
      <c r="A105" s="13" t="s">
        <v>91</v>
      </c>
      <c r="B105" s="212" t="s">
        <v>273</v>
      </c>
      <c r="C105" s="190" t="s">
        <v>274</v>
      </c>
      <c r="D105" s="213">
        <v>10.0505556612568</v>
      </c>
      <c r="E105" s="213"/>
      <c r="F105" s="192">
        <f t="shared" si="37"/>
        <v>0</v>
      </c>
      <c r="G105" s="213"/>
      <c r="H105" s="213">
        <v>10.0505556612568</v>
      </c>
      <c r="I105" s="213"/>
      <c r="J105" s="213">
        <v>10.050555661256796</v>
      </c>
      <c r="K105" s="213"/>
      <c r="L105" s="213">
        <v>0.64252191305084738</v>
      </c>
      <c r="M105" s="192"/>
      <c r="N105" s="213">
        <v>0.26698334276574315</v>
      </c>
      <c r="O105" s="213"/>
      <c r="P105" s="213">
        <v>0</v>
      </c>
      <c r="Q105" s="192"/>
      <c r="R105" s="213">
        <v>0.79376941909774024</v>
      </c>
      <c r="S105" s="213"/>
      <c r="T105" s="213">
        <v>0.64252191305084738</v>
      </c>
      <c r="U105" s="192"/>
      <c r="V105" s="213">
        <v>8.9898028993933128</v>
      </c>
      <c r="W105" s="213"/>
      <c r="X105" s="213"/>
      <c r="Y105" s="213"/>
      <c r="Z105" s="213">
        <v>0</v>
      </c>
      <c r="AA105" s="213"/>
      <c r="AB105" s="213"/>
      <c r="AC105" s="213"/>
      <c r="AD105" s="213">
        <v>9.408033748205952</v>
      </c>
      <c r="AE105" s="213"/>
      <c r="AF105" s="192">
        <f t="shared" si="38"/>
        <v>-0.41823084881263595</v>
      </c>
      <c r="AG105" s="192"/>
      <c r="AH105" s="193">
        <f t="shared" si="30"/>
        <v>-0.39427740737427502</v>
      </c>
      <c r="AI105" s="213" t="s">
        <v>275</v>
      </c>
    </row>
    <row r="106" spans="1:35" ht="31.5">
      <c r="A106" s="13" t="s">
        <v>91</v>
      </c>
      <c r="B106" s="212" t="s">
        <v>276</v>
      </c>
      <c r="C106" s="190" t="s">
        <v>277</v>
      </c>
      <c r="D106" s="213">
        <v>2.6760557539037624</v>
      </c>
      <c r="E106" s="213"/>
      <c r="F106" s="192">
        <f t="shared" si="37"/>
        <v>0.13600000000000012</v>
      </c>
      <c r="G106" s="213"/>
      <c r="H106" s="213">
        <v>2.5400557539037623</v>
      </c>
      <c r="I106" s="213"/>
      <c r="J106" s="213">
        <v>2.5400557539037614</v>
      </c>
      <c r="K106" s="213"/>
      <c r="L106" s="213">
        <v>0.35884857152542371</v>
      </c>
      <c r="M106" s="192"/>
      <c r="N106" s="213">
        <v>0.197768811378422</v>
      </c>
      <c r="O106" s="213"/>
      <c r="P106" s="213">
        <v>1.2115480000000001E-2</v>
      </c>
      <c r="Q106" s="192"/>
      <c r="R106" s="213">
        <v>0.46116184954442002</v>
      </c>
      <c r="S106" s="213"/>
      <c r="T106" s="213">
        <v>0.3467330915254237</v>
      </c>
      <c r="U106" s="192"/>
      <c r="V106" s="213">
        <v>1.8811250929809193</v>
      </c>
      <c r="W106" s="213"/>
      <c r="X106" s="213"/>
      <c r="Y106" s="213"/>
      <c r="Z106" s="213">
        <v>0</v>
      </c>
      <c r="AA106" s="213"/>
      <c r="AB106" s="213"/>
      <c r="AC106" s="213"/>
      <c r="AD106" s="213">
        <v>2.1812071823783388</v>
      </c>
      <c r="AE106" s="213"/>
      <c r="AF106" s="192">
        <f t="shared" si="38"/>
        <v>-0.30008208939741832</v>
      </c>
      <c r="AG106" s="192"/>
      <c r="AH106" s="193">
        <f t="shared" si="30"/>
        <v>-0.4554076888411126</v>
      </c>
      <c r="AI106" s="213" t="s">
        <v>254</v>
      </c>
    </row>
    <row r="107" spans="1:35">
      <c r="A107" s="214"/>
      <c r="B107" s="14"/>
      <c r="C107" s="215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8" t="str">
        <f t="shared" si="30"/>
        <v/>
      </c>
      <c r="AI107" s="216"/>
    </row>
    <row r="108" spans="1:35" ht="47.25">
      <c r="A108" s="178" t="s">
        <v>93</v>
      </c>
      <c r="B108" s="12" t="s">
        <v>94</v>
      </c>
      <c r="C108" s="186"/>
      <c r="D108" s="210">
        <f>SUM(D109:D110)</f>
        <v>3.6807996312286804</v>
      </c>
      <c r="E108" s="210">
        <f t="shared" ref="E108:AI108" si="39">SUM(E109:E110)</f>
        <v>0</v>
      </c>
      <c r="F108" s="210">
        <f t="shared" si="39"/>
        <v>0.34322034000000023</v>
      </c>
      <c r="G108" s="210">
        <f t="shared" si="39"/>
        <v>0</v>
      </c>
      <c r="H108" s="210">
        <f t="shared" si="39"/>
        <v>3.3375792912286801</v>
      </c>
      <c r="I108" s="210">
        <f t="shared" si="39"/>
        <v>0</v>
      </c>
      <c r="J108" s="210">
        <f t="shared" si="39"/>
        <v>3.3375792912286792</v>
      </c>
      <c r="K108" s="210">
        <f t="shared" si="39"/>
        <v>0</v>
      </c>
      <c r="L108" s="210">
        <f t="shared" si="39"/>
        <v>0.14088932999999992</v>
      </c>
      <c r="M108" s="210">
        <f t="shared" si="39"/>
        <v>0</v>
      </c>
      <c r="N108" s="210">
        <f>SUM(N109:N110)</f>
        <v>0.10702581416656318</v>
      </c>
      <c r="O108" s="210">
        <f t="shared" si="39"/>
        <v>0</v>
      </c>
      <c r="P108" s="210">
        <f t="shared" si="39"/>
        <v>8.2730559999999995E-2</v>
      </c>
      <c r="Q108" s="210">
        <f t="shared" si="39"/>
        <v>0</v>
      </c>
      <c r="R108" s="210">
        <f>SUM(R109:R110)</f>
        <v>0.10702581416656318</v>
      </c>
      <c r="S108" s="210">
        <f t="shared" si="39"/>
        <v>0</v>
      </c>
      <c r="T108" s="210">
        <f t="shared" si="39"/>
        <v>5.8158769999999929E-2</v>
      </c>
      <c r="U108" s="210">
        <f t="shared" si="39"/>
        <v>0</v>
      </c>
      <c r="V108" s="210">
        <f t="shared" si="39"/>
        <v>3.1235276628955528</v>
      </c>
      <c r="W108" s="210">
        <f>SUM(W109:W110)</f>
        <v>0</v>
      </c>
      <c r="X108" s="210">
        <f t="shared" si="39"/>
        <v>0</v>
      </c>
      <c r="Y108" s="210">
        <f t="shared" si="39"/>
        <v>0</v>
      </c>
      <c r="Z108" s="210">
        <f t="shared" si="39"/>
        <v>0</v>
      </c>
      <c r="AA108" s="210">
        <f t="shared" si="39"/>
        <v>0</v>
      </c>
      <c r="AB108" s="210">
        <f t="shared" si="39"/>
        <v>0</v>
      </c>
      <c r="AC108" s="210">
        <f t="shared" si="39"/>
        <v>0</v>
      </c>
      <c r="AD108" s="210">
        <f t="shared" si="39"/>
        <v>3.1966899612286803</v>
      </c>
      <c r="AE108" s="210">
        <f t="shared" si="39"/>
        <v>0</v>
      </c>
      <c r="AF108" s="210">
        <f t="shared" si="39"/>
        <v>-7.316229833312643E-2</v>
      </c>
      <c r="AG108" s="210">
        <f t="shared" si="39"/>
        <v>0</v>
      </c>
      <c r="AH108" s="211">
        <f t="shared" si="30"/>
        <v>-0.34179743879016278</v>
      </c>
      <c r="AI108" s="210">
        <f t="shared" si="39"/>
        <v>0</v>
      </c>
    </row>
    <row r="109" spans="1:35" ht="31.5">
      <c r="A109" s="13" t="s">
        <v>93</v>
      </c>
      <c r="B109" s="212" t="s">
        <v>278</v>
      </c>
      <c r="C109" s="190" t="s">
        <v>279</v>
      </c>
      <c r="D109" s="213">
        <v>3.6807996312286804</v>
      </c>
      <c r="E109" s="213"/>
      <c r="F109" s="192">
        <f>D109-H109</f>
        <v>0.34322034000000023</v>
      </c>
      <c r="G109" s="213"/>
      <c r="H109" s="213">
        <v>3.3375792912286801</v>
      </c>
      <c r="I109" s="213"/>
      <c r="J109" s="213">
        <v>3.3375792912286792</v>
      </c>
      <c r="K109" s="213"/>
      <c r="L109" s="213">
        <v>0.14088932999999992</v>
      </c>
      <c r="M109" s="223"/>
      <c r="N109" s="213">
        <v>0.10702581416656318</v>
      </c>
      <c r="O109" s="213"/>
      <c r="P109" s="213">
        <v>8.2730559999999995E-2</v>
      </c>
      <c r="Q109" s="223"/>
      <c r="R109" s="213">
        <v>0.10702581416656318</v>
      </c>
      <c r="S109" s="213"/>
      <c r="T109" s="213">
        <v>5.8158769999999929E-2</v>
      </c>
      <c r="U109" s="223"/>
      <c r="V109" s="213">
        <v>3.1235276628955528</v>
      </c>
      <c r="W109" s="213"/>
      <c r="X109" s="213"/>
      <c r="Y109" s="213"/>
      <c r="Z109" s="213">
        <v>0</v>
      </c>
      <c r="AA109" s="213"/>
      <c r="AB109" s="213"/>
      <c r="AC109" s="213"/>
      <c r="AD109" s="213">
        <v>3.1966899612286803</v>
      </c>
      <c r="AE109" s="213"/>
      <c r="AF109" s="192">
        <f>(T109+P109)-(R109+N109)</f>
        <v>-7.316229833312643E-2</v>
      </c>
      <c r="AG109" s="192"/>
      <c r="AH109" s="193">
        <f t="shared" si="30"/>
        <v>-0.34179743879016278</v>
      </c>
      <c r="AI109" s="213" t="s">
        <v>254</v>
      </c>
    </row>
    <row r="110" spans="1:35">
      <c r="A110" s="214"/>
      <c r="B110" s="14"/>
      <c r="C110" s="215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8" t="str">
        <f t="shared" si="30"/>
        <v/>
      </c>
      <c r="AI110" s="216"/>
    </row>
    <row r="111" spans="1:35" ht="47.25">
      <c r="A111" s="204" t="s">
        <v>95</v>
      </c>
      <c r="B111" s="205" t="s">
        <v>96</v>
      </c>
      <c r="C111" s="206"/>
      <c r="D111" s="207">
        <f>D112+D116+D120+D124+D128+D132+D136+D140</f>
        <v>16.132246209094941</v>
      </c>
      <c r="E111" s="207">
        <f t="shared" ref="E111:AI111" si="40">E112+E116+E120+E124+E128+E132+E136+E140</f>
        <v>0</v>
      </c>
      <c r="F111" s="207">
        <f t="shared" si="40"/>
        <v>0</v>
      </c>
      <c r="G111" s="207">
        <f t="shared" si="40"/>
        <v>0</v>
      </c>
      <c r="H111" s="207">
        <f t="shared" si="40"/>
        <v>16.132246209094941</v>
      </c>
      <c r="I111" s="207">
        <f t="shared" si="40"/>
        <v>0</v>
      </c>
      <c r="J111" s="207">
        <f t="shared" si="40"/>
        <v>16.132246209094941</v>
      </c>
      <c r="K111" s="207">
        <f t="shared" si="40"/>
        <v>0</v>
      </c>
      <c r="L111" s="207">
        <f t="shared" si="40"/>
        <v>1.6131984961016952</v>
      </c>
      <c r="M111" s="207">
        <f t="shared" si="40"/>
        <v>0</v>
      </c>
      <c r="N111" s="207">
        <f t="shared" si="40"/>
        <v>0.85669022633108272</v>
      </c>
      <c r="O111" s="207">
        <f t="shared" si="40"/>
        <v>0</v>
      </c>
      <c r="P111" s="207">
        <f t="shared" si="40"/>
        <v>0</v>
      </c>
      <c r="Q111" s="207">
        <f t="shared" si="40"/>
        <v>0</v>
      </c>
      <c r="R111" s="207">
        <f t="shared" si="40"/>
        <v>0.85669022633108272</v>
      </c>
      <c r="S111" s="207">
        <f t="shared" si="40"/>
        <v>0</v>
      </c>
      <c r="T111" s="207">
        <f t="shared" si="40"/>
        <v>1.6131984961016952</v>
      </c>
      <c r="U111" s="207">
        <f t="shared" si="40"/>
        <v>0</v>
      </c>
      <c r="V111" s="207">
        <f t="shared" si="40"/>
        <v>0.85669022633108272</v>
      </c>
      <c r="W111" s="207">
        <f t="shared" si="40"/>
        <v>0</v>
      </c>
      <c r="X111" s="207">
        <f t="shared" si="40"/>
        <v>0</v>
      </c>
      <c r="Y111" s="207">
        <f t="shared" si="40"/>
        <v>0</v>
      </c>
      <c r="Z111" s="207">
        <f t="shared" si="40"/>
        <v>13.562175530101694</v>
      </c>
      <c r="AA111" s="207">
        <f t="shared" si="40"/>
        <v>0</v>
      </c>
      <c r="AB111" s="207">
        <f t="shared" si="40"/>
        <v>0</v>
      </c>
      <c r="AC111" s="207">
        <f t="shared" si="40"/>
        <v>0</v>
      </c>
      <c r="AD111" s="207">
        <f t="shared" si="40"/>
        <v>14.519047712993245</v>
      </c>
      <c r="AE111" s="207">
        <f t="shared" si="40"/>
        <v>0</v>
      </c>
      <c r="AF111" s="207">
        <f t="shared" si="40"/>
        <v>-0.10018195656047024</v>
      </c>
      <c r="AG111" s="207">
        <f t="shared" si="40"/>
        <v>0</v>
      </c>
      <c r="AH111" s="208">
        <f t="shared" si="30"/>
        <v>-5.8470351056481643E-2</v>
      </c>
      <c r="AI111" s="207">
        <f t="shared" si="40"/>
        <v>0</v>
      </c>
    </row>
    <row r="112" spans="1:35" ht="47.25">
      <c r="A112" s="178" t="s">
        <v>97</v>
      </c>
      <c r="B112" s="12" t="s">
        <v>98</v>
      </c>
      <c r="C112" s="186"/>
      <c r="D112" s="210">
        <f t="shared" ref="D112:AI112" si="41">SUM(D113:D115)</f>
        <v>11.007040905324311</v>
      </c>
      <c r="E112" s="210">
        <f t="shared" si="41"/>
        <v>0</v>
      </c>
      <c r="F112" s="210">
        <f t="shared" si="41"/>
        <v>0</v>
      </c>
      <c r="G112" s="210">
        <f t="shared" si="41"/>
        <v>0</v>
      </c>
      <c r="H112" s="210">
        <f t="shared" si="41"/>
        <v>11.007040905324311</v>
      </c>
      <c r="I112" s="210">
        <f t="shared" si="41"/>
        <v>0</v>
      </c>
      <c r="J112" s="210">
        <f>SUM(J113:J115)</f>
        <v>11.007040905324311</v>
      </c>
      <c r="K112" s="210">
        <f t="shared" si="41"/>
        <v>0</v>
      </c>
      <c r="L112" s="210">
        <f t="shared" si="41"/>
        <v>1.2098978925423731</v>
      </c>
      <c r="M112" s="210">
        <f t="shared" si="41"/>
        <v>0</v>
      </c>
      <c r="N112" s="210">
        <f t="shared" si="41"/>
        <v>0.85669022633108272</v>
      </c>
      <c r="O112" s="210">
        <f t="shared" si="41"/>
        <v>0</v>
      </c>
      <c r="P112" s="210">
        <f t="shared" si="41"/>
        <v>0</v>
      </c>
      <c r="Q112" s="210">
        <f t="shared" si="41"/>
        <v>0</v>
      </c>
      <c r="R112" s="210">
        <f t="shared" si="41"/>
        <v>0.85669022633108272</v>
      </c>
      <c r="S112" s="210">
        <f t="shared" si="41"/>
        <v>0</v>
      </c>
      <c r="T112" s="210">
        <f t="shared" si="41"/>
        <v>1.2098978925423731</v>
      </c>
      <c r="U112" s="210">
        <f t="shared" si="41"/>
        <v>0</v>
      </c>
      <c r="V112" s="210">
        <f t="shared" si="41"/>
        <v>0.85669022633108272</v>
      </c>
      <c r="W112" s="210">
        <f t="shared" si="41"/>
        <v>0</v>
      </c>
      <c r="X112" s="210">
        <f t="shared" si="41"/>
        <v>0</v>
      </c>
      <c r="Y112" s="210">
        <f t="shared" si="41"/>
        <v>0</v>
      </c>
      <c r="Z112" s="210">
        <f t="shared" si="41"/>
        <v>8.4369702263310629</v>
      </c>
      <c r="AA112" s="210">
        <f t="shared" si="41"/>
        <v>0</v>
      </c>
      <c r="AB112" s="210">
        <f t="shared" si="41"/>
        <v>0</v>
      </c>
      <c r="AC112" s="210">
        <f t="shared" si="41"/>
        <v>0</v>
      </c>
      <c r="AD112" s="210">
        <f t="shared" si="41"/>
        <v>9.7971430127819374</v>
      </c>
      <c r="AE112" s="210">
        <f t="shared" si="41"/>
        <v>0</v>
      </c>
      <c r="AF112" s="210">
        <f t="shared" si="41"/>
        <v>-0.50348256011979231</v>
      </c>
      <c r="AG112" s="210">
        <f t="shared" si="41"/>
        <v>0</v>
      </c>
      <c r="AH112" s="211">
        <f t="shared" si="30"/>
        <v>-0.29385333498903066</v>
      </c>
      <c r="AI112" s="210">
        <f t="shared" si="41"/>
        <v>0</v>
      </c>
    </row>
    <row r="113" spans="1:35" ht="63">
      <c r="A113" s="13" t="s">
        <v>97</v>
      </c>
      <c r="B113" s="224" t="s">
        <v>280</v>
      </c>
      <c r="C113" s="190" t="s">
        <v>281</v>
      </c>
      <c r="D113" s="213">
        <v>11.007040905324311</v>
      </c>
      <c r="E113" s="213"/>
      <c r="F113" s="192">
        <f>D113-H113</f>
        <v>0</v>
      </c>
      <c r="G113" s="213"/>
      <c r="H113" s="213">
        <v>11.007040905324311</v>
      </c>
      <c r="I113" s="192"/>
      <c r="J113" s="213">
        <v>11.007040905324311</v>
      </c>
      <c r="K113" s="213"/>
      <c r="L113" s="213">
        <v>1.2098978925423731</v>
      </c>
      <c r="M113" s="213"/>
      <c r="N113" s="213">
        <v>0.85669022633108272</v>
      </c>
      <c r="O113" s="213"/>
      <c r="P113" s="213">
        <v>0</v>
      </c>
      <c r="Q113" s="213"/>
      <c r="R113" s="213">
        <v>0.85669022633108272</v>
      </c>
      <c r="S113" s="213"/>
      <c r="T113" s="213">
        <v>1.2098978925423731</v>
      </c>
      <c r="U113" s="213"/>
      <c r="V113" s="213">
        <v>0.85669022633108272</v>
      </c>
      <c r="W113" s="213"/>
      <c r="X113" s="213"/>
      <c r="Y113" s="213"/>
      <c r="Z113" s="213">
        <v>8.4369702263310629</v>
      </c>
      <c r="AA113" s="213"/>
      <c r="AB113" s="213"/>
      <c r="AC113" s="213"/>
      <c r="AD113" s="213">
        <v>9.7971430127819374</v>
      </c>
      <c r="AE113" s="213"/>
      <c r="AF113" s="192">
        <f>(T113+P113)-(R113+N113)</f>
        <v>-0.50348256011979231</v>
      </c>
      <c r="AG113" s="192"/>
      <c r="AH113" s="193">
        <f t="shared" si="30"/>
        <v>-0.29385333498903066</v>
      </c>
      <c r="AI113" s="213" t="s">
        <v>282</v>
      </c>
    </row>
    <row r="114" spans="1:35">
      <c r="A114" s="214"/>
      <c r="B114" s="14"/>
      <c r="C114" s="215"/>
      <c r="D114" s="219"/>
      <c r="E114" s="219"/>
      <c r="F114" s="219"/>
      <c r="G114" s="219"/>
      <c r="H114" s="219"/>
      <c r="I114" s="192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9"/>
      <c r="Z114" s="219"/>
      <c r="AA114" s="219"/>
      <c r="AB114" s="219"/>
      <c r="AC114" s="219"/>
      <c r="AD114" s="219"/>
      <c r="AE114" s="219"/>
      <c r="AF114" s="219"/>
      <c r="AG114" s="219"/>
      <c r="AH114" s="220" t="str">
        <f t="shared" si="30"/>
        <v/>
      </c>
      <c r="AI114" s="219"/>
    </row>
    <row r="115" spans="1:35">
      <c r="A115" s="214"/>
      <c r="B115" s="217"/>
      <c r="C115" s="215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8" t="str">
        <f t="shared" si="30"/>
        <v/>
      </c>
      <c r="AI115" s="216"/>
    </row>
    <row r="116" spans="1:35" ht="47.25">
      <c r="A116" s="178" t="s">
        <v>99</v>
      </c>
      <c r="B116" s="12" t="s">
        <v>100</v>
      </c>
      <c r="C116" s="186"/>
      <c r="D116" s="210">
        <f t="shared" ref="D116:AI116" si="42">SUM(D117:D119)</f>
        <v>2.4237253037706301</v>
      </c>
      <c r="E116" s="210">
        <f t="shared" si="42"/>
        <v>0</v>
      </c>
      <c r="F116" s="210">
        <f t="shared" si="42"/>
        <v>0</v>
      </c>
      <c r="G116" s="210">
        <f t="shared" si="42"/>
        <v>0</v>
      </c>
      <c r="H116" s="210">
        <f t="shared" si="42"/>
        <v>2.4237253037706301</v>
      </c>
      <c r="I116" s="210">
        <f>SUM(I117:I119)</f>
        <v>0</v>
      </c>
      <c r="J116" s="210">
        <f>SUM(J117:J119)</f>
        <v>2.4237253037706301</v>
      </c>
      <c r="K116" s="210">
        <f t="shared" si="42"/>
        <v>0</v>
      </c>
      <c r="L116" s="210">
        <f t="shared" si="42"/>
        <v>0.20165020101694919</v>
      </c>
      <c r="M116" s="210">
        <f t="shared" si="42"/>
        <v>0</v>
      </c>
      <c r="N116" s="210">
        <f t="shared" si="42"/>
        <v>0</v>
      </c>
      <c r="O116" s="210">
        <f t="shared" si="42"/>
        <v>0</v>
      </c>
      <c r="P116" s="210">
        <f t="shared" si="42"/>
        <v>0</v>
      </c>
      <c r="Q116" s="210">
        <f t="shared" si="42"/>
        <v>0</v>
      </c>
      <c r="R116" s="210">
        <f t="shared" si="42"/>
        <v>0</v>
      </c>
      <c r="S116" s="210">
        <f t="shared" si="42"/>
        <v>0</v>
      </c>
      <c r="T116" s="210">
        <f t="shared" si="42"/>
        <v>0.20165020101694919</v>
      </c>
      <c r="U116" s="210">
        <f t="shared" si="42"/>
        <v>0</v>
      </c>
      <c r="V116" s="210">
        <f t="shared" si="42"/>
        <v>0</v>
      </c>
      <c r="W116" s="210">
        <f t="shared" si="42"/>
        <v>0</v>
      </c>
      <c r="X116" s="210">
        <f t="shared" si="42"/>
        <v>0</v>
      </c>
      <c r="Y116" s="210">
        <f t="shared" si="42"/>
        <v>0</v>
      </c>
      <c r="Z116" s="210">
        <f t="shared" si="42"/>
        <v>2.4237253037706301</v>
      </c>
      <c r="AA116" s="210">
        <f t="shared" si="42"/>
        <v>0</v>
      </c>
      <c r="AB116" s="210">
        <f t="shared" si="42"/>
        <v>0</v>
      </c>
      <c r="AC116" s="210">
        <f t="shared" si="42"/>
        <v>0</v>
      </c>
      <c r="AD116" s="210">
        <f t="shared" si="42"/>
        <v>2.2220751027536809</v>
      </c>
      <c r="AE116" s="210">
        <f t="shared" si="42"/>
        <v>0</v>
      </c>
      <c r="AF116" s="210">
        <f t="shared" si="42"/>
        <v>0.20165020101694919</v>
      </c>
      <c r="AG116" s="210">
        <f t="shared" si="42"/>
        <v>0</v>
      </c>
      <c r="AH116" s="211" t="str">
        <f t="shared" si="30"/>
        <v/>
      </c>
      <c r="AI116" s="210">
        <f t="shared" si="42"/>
        <v>0</v>
      </c>
    </row>
    <row r="117" spans="1:35" ht="63">
      <c r="A117" s="13" t="s">
        <v>99</v>
      </c>
      <c r="B117" s="224" t="s">
        <v>283</v>
      </c>
      <c r="C117" s="190" t="s">
        <v>284</v>
      </c>
      <c r="D117" s="213">
        <v>2.4237253037706301</v>
      </c>
      <c r="E117" s="213"/>
      <c r="F117" s="192">
        <f>D117-H117</f>
        <v>0</v>
      </c>
      <c r="G117" s="213"/>
      <c r="H117" s="213">
        <v>2.4237253037706301</v>
      </c>
      <c r="I117" s="192"/>
      <c r="J117" s="225">
        <v>2.4237253037706301</v>
      </c>
      <c r="K117" s="213"/>
      <c r="L117" s="213">
        <v>0.20165020101694919</v>
      </c>
      <c r="M117" s="213"/>
      <c r="N117" s="213">
        <v>0</v>
      </c>
      <c r="O117" s="213"/>
      <c r="P117" s="213">
        <v>0</v>
      </c>
      <c r="Q117" s="213"/>
      <c r="R117" s="213">
        <v>0</v>
      </c>
      <c r="S117" s="213"/>
      <c r="T117" s="213">
        <v>0.20165020101694919</v>
      </c>
      <c r="U117" s="213"/>
      <c r="V117" s="213">
        <v>0</v>
      </c>
      <c r="W117" s="213"/>
      <c r="X117" s="213"/>
      <c r="Y117" s="213"/>
      <c r="Z117" s="213">
        <v>2.4237253037706301</v>
      </c>
      <c r="AA117" s="213"/>
      <c r="AB117" s="213"/>
      <c r="AC117" s="213"/>
      <c r="AD117" s="213">
        <v>2.2220751027536809</v>
      </c>
      <c r="AE117" s="213"/>
      <c r="AF117" s="192">
        <f>(T117+P117)-(R117+N117)</f>
        <v>0.20165020101694919</v>
      </c>
      <c r="AG117" s="192"/>
      <c r="AH117" s="193" t="str">
        <f t="shared" si="30"/>
        <v/>
      </c>
      <c r="AI117" s="213" t="s">
        <v>282</v>
      </c>
    </row>
    <row r="118" spans="1:35">
      <c r="A118" s="214"/>
      <c r="B118" s="14"/>
      <c r="C118" s="215"/>
      <c r="D118" s="216"/>
      <c r="E118" s="216"/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8" t="str">
        <f t="shared" si="30"/>
        <v/>
      </c>
      <c r="AI118" s="216"/>
    </row>
    <row r="119" spans="1:35">
      <c r="A119" s="214"/>
      <c r="B119" s="217"/>
      <c r="C119" s="215"/>
      <c r="D119" s="216"/>
      <c r="E119" s="216"/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8" t="str">
        <f t="shared" si="30"/>
        <v/>
      </c>
      <c r="AI119" s="216"/>
    </row>
    <row r="120" spans="1:35" ht="47.25">
      <c r="A120" s="178" t="s">
        <v>101</v>
      </c>
      <c r="B120" s="12" t="s">
        <v>102</v>
      </c>
      <c r="C120" s="186"/>
      <c r="D120" s="210">
        <f t="shared" ref="D120:AI120" si="43">SUM(D121:D123)</f>
        <v>0</v>
      </c>
      <c r="E120" s="210">
        <f t="shared" si="43"/>
        <v>0</v>
      </c>
      <c r="F120" s="210">
        <f t="shared" si="43"/>
        <v>0</v>
      </c>
      <c r="G120" s="210">
        <f t="shared" si="43"/>
        <v>0</v>
      </c>
      <c r="H120" s="210">
        <f t="shared" si="43"/>
        <v>0</v>
      </c>
      <c r="I120" s="210">
        <f t="shared" si="43"/>
        <v>0</v>
      </c>
      <c r="J120" s="210">
        <f t="shared" si="43"/>
        <v>0</v>
      </c>
      <c r="K120" s="210">
        <f t="shared" si="43"/>
        <v>0</v>
      </c>
      <c r="L120" s="210">
        <f t="shared" si="43"/>
        <v>0</v>
      </c>
      <c r="M120" s="210">
        <f t="shared" si="43"/>
        <v>0</v>
      </c>
      <c r="N120" s="210">
        <f t="shared" si="43"/>
        <v>0</v>
      </c>
      <c r="O120" s="210">
        <f t="shared" si="43"/>
        <v>0</v>
      </c>
      <c r="P120" s="210">
        <f t="shared" si="43"/>
        <v>0</v>
      </c>
      <c r="Q120" s="210">
        <f t="shared" si="43"/>
        <v>0</v>
      </c>
      <c r="R120" s="210">
        <f t="shared" si="43"/>
        <v>0</v>
      </c>
      <c r="S120" s="210">
        <f t="shared" si="43"/>
        <v>0</v>
      </c>
      <c r="T120" s="210">
        <f t="shared" si="43"/>
        <v>0</v>
      </c>
      <c r="U120" s="210">
        <f t="shared" si="43"/>
        <v>0</v>
      </c>
      <c r="V120" s="210">
        <f t="shared" si="43"/>
        <v>0</v>
      </c>
      <c r="W120" s="210">
        <f t="shared" si="43"/>
        <v>0</v>
      </c>
      <c r="X120" s="210">
        <f t="shared" si="43"/>
        <v>0</v>
      </c>
      <c r="Y120" s="210">
        <f t="shared" si="43"/>
        <v>0</v>
      </c>
      <c r="Z120" s="210">
        <f t="shared" si="43"/>
        <v>0</v>
      </c>
      <c r="AA120" s="210">
        <f t="shared" si="43"/>
        <v>0</v>
      </c>
      <c r="AB120" s="210">
        <f t="shared" si="43"/>
        <v>0</v>
      </c>
      <c r="AC120" s="210">
        <f t="shared" si="43"/>
        <v>0</v>
      </c>
      <c r="AD120" s="210">
        <f t="shared" si="43"/>
        <v>0</v>
      </c>
      <c r="AE120" s="210">
        <f t="shared" si="43"/>
        <v>0</v>
      </c>
      <c r="AF120" s="210">
        <f t="shared" si="43"/>
        <v>0</v>
      </c>
      <c r="AG120" s="210">
        <f t="shared" si="43"/>
        <v>0</v>
      </c>
      <c r="AH120" s="211" t="str">
        <f t="shared" si="30"/>
        <v/>
      </c>
      <c r="AI120" s="210">
        <f t="shared" si="43"/>
        <v>0</v>
      </c>
    </row>
    <row r="121" spans="1:35">
      <c r="A121" s="214"/>
      <c r="B121" s="14"/>
      <c r="C121" s="215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8" t="str">
        <f t="shared" si="30"/>
        <v/>
      </c>
      <c r="AI121" s="216"/>
    </row>
    <row r="122" spans="1:35">
      <c r="A122" s="214"/>
      <c r="B122" s="14"/>
      <c r="C122" s="215"/>
      <c r="D122" s="216"/>
      <c r="E122" s="216"/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8" t="str">
        <f t="shared" si="30"/>
        <v/>
      </c>
      <c r="AI122" s="216"/>
    </row>
    <row r="123" spans="1:35">
      <c r="A123" s="214"/>
      <c r="B123" s="217"/>
      <c r="C123" s="215"/>
      <c r="D123" s="216"/>
      <c r="E123" s="216"/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8" t="str">
        <f t="shared" si="30"/>
        <v/>
      </c>
      <c r="AI123" s="216"/>
    </row>
    <row r="124" spans="1:35" ht="47.25">
      <c r="A124" s="178" t="s">
        <v>103</v>
      </c>
      <c r="B124" s="12" t="s">
        <v>104</v>
      </c>
      <c r="C124" s="186"/>
      <c r="D124" s="210">
        <f t="shared" ref="D124:AI124" si="44">SUM(D125:D127)</f>
        <v>0</v>
      </c>
      <c r="E124" s="210">
        <f t="shared" si="44"/>
        <v>0</v>
      </c>
      <c r="F124" s="210">
        <f t="shared" si="44"/>
        <v>0</v>
      </c>
      <c r="G124" s="210">
        <f t="shared" si="44"/>
        <v>0</v>
      </c>
      <c r="H124" s="210">
        <f t="shared" si="44"/>
        <v>0</v>
      </c>
      <c r="I124" s="210">
        <f t="shared" si="44"/>
        <v>0</v>
      </c>
      <c r="J124" s="210">
        <f t="shared" si="44"/>
        <v>0</v>
      </c>
      <c r="K124" s="210">
        <f t="shared" si="44"/>
        <v>0</v>
      </c>
      <c r="L124" s="210">
        <f t="shared" si="44"/>
        <v>0</v>
      </c>
      <c r="M124" s="210">
        <f t="shared" si="44"/>
        <v>0</v>
      </c>
      <c r="N124" s="210">
        <f t="shared" si="44"/>
        <v>0</v>
      </c>
      <c r="O124" s="210">
        <f t="shared" si="44"/>
        <v>0</v>
      </c>
      <c r="P124" s="210">
        <f t="shared" si="44"/>
        <v>0</v>
      </c>
      <c r="Q124" s="210">
        <f t="shared" si="44"/>
        <v>0</v>
      </c>
      <c r="R124" s="210">
        <f t="shared" si="44"/>
        <v>0</v>
      </c>
      <c r="S124" s="210">
        <f t="shared" si="44"/>
        <v>0</v>
      </c>
      <c r="T124" s="210">
        <f t="shared" si="44"/>
        <v>0</v>
      </c>
      <c r="U124" s="210">
        <f t="shared" si="44"/>
        <v>0</v>
      </c>
      <c r="V124" s="210">
        <f t="shared" si="44"/>
        <v>0</v>
      </c>
      <c r="W124" s="210">
        <f t="shared" si="44"/>
        <v>0</v>
      </c>
      <c r="X124" s="210">
        <f t="shared" si="44"/>
        <v>0</v>
      </c>
      <c r="Y124" s="210">
        <f t="shared" si="44"/>
        <v>0</v>
      </c>
      <c r="Z124" s="210">
        <f t="shared" si="44"/>
        <v>0</v>
      </c>
      <c r="AA124" s="210">
        <f t="shared" si="44"/>
        <v>0</v>
      </c>
      <c r="AB124" s="210">
        <f t="shared" si="44"/>
        <v>0</v>
      </c>
      <c r="AC124" s="210">
        <f t="shared" si="44"/>
        <v>0</v>
      </c>
      <c r="AD124" s="210">
        <f t="shared" si="44"/>
        <v>0</v>
      </c>
      <c r="AE124" s="210">
        <f t="shared" si="44"/>
        <v>0</v>
      </c>
      <c r="AF124" s="210">
        <f t="shared" si="44"/>
        <v>0</v>
      </c>
      <c r="AG124" s="210">
        <f t="shared" si="44"/>
        <v>0</v>
      </c>
      <c r="AH124" s="211" t="str">
        <f t="shared" si="30"/>
        <v/>
      </c>
      <c r="AI124" s="210">
        <f t="shared" si="44"/>
        <v>0</v>
      </c>
    </row>
    <row r="125" spans="1:35">
      <c r="A125" s="214"/>
      <c r="B125" s="14"/>
      <c r="C125" s="215"/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8" t="str">
        <f t="shared" si="30"/>
        <v/>
      </c>
      <c r="AI125" s="216"/>
    </row>
    <row r="126" spans="1:35">
      <c r="A126" s="214"/>
      <c r="B126" s="14"/>
      <c r="C126" s="215"/>
      <c r="D126" s="216"/>
      <c r="E126" s="216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8" t="str">
        <f t="shared" si="30"/>
        <v/>
      </c>
      <c r="AI126" s="216"/>
    </row>
    <row r="127" spans="1:35">
      <c r="A127" s="214"/>
      <c r="B127" s="217"/>
      <c r="C127" s="215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8" t="str">
        <f t="shared" si="30"/>
        <v/>
      </c>
      <c r="AI127" s="216"/>
    </row>
    <row r="128" spans="1:35" ht="63">
      <c r="A128" s="178" t="s">
        <v>105</v>
      </c>
      <c r="B128" s="12" t="s">
        <v>106</v>
      </c>
      <c r="C128" s="186"/>
      <c r="D128" s="210">
        <f>SUM(D129:D131)</f>
        <v>0</v>
      </c>
      <c r="E128" s="210">
        <f t="shared" ref="E128:AI128" si="45">SUM(E129:E131)</f>
        <v>0</v>
      </c>
      <c r="F128" s="210">
        <f t="shared" si="45"/>
        <v>0</v>
      </c>
      <c r="G128" s="210">
        <f t="shared" si="45"/>
        <v>0</v>
      </c>
      <c r="H128" s="210">
        <f t="shared" si="45"/>
        <v>0</v>
      </c>
      <c r="I128" s="210">
        <f t="shared" si="45"/>
        <v>0</v>
      </c>
      <c r="J128" s="210">
        <f t="shared" si="45"/>
        <v>0</v>
      </c>
      <c r="K128" s="210">
        <f t="shared" si="45"/>
        <v>0</v>
      </c>
      <c r="L128" s="210">
        <f t="shared" si="45"/>
        <v>0</v>
      </c>
      <c r="M128" s="210">
        <f t="shared" si="45"/>
        <v>0</v>
      </c>
      <c r="N128" s="210">
        <f t="shared" si="45"/>
        <v>0</v>
      </c>
      <c r="O128" s="210">
        <f t="shared" si="45"/>
        <v>0</v>
      </c>
      <c r="P128" s="210">
        <f t="shared" si="45"/>
        <v>0</v>
      </c>
      <c r="Q128" s="210">
        <f t="shared" si="45"/>
        <v>0</v>
      </c>
      <c r="R128" s="210">
        <f t="shared" si="45"/>
        <v>0</v>
      </c>
      <c r="S128" s="210">
        <f t="shared" si="45"/>
        <v>0</v>
      </c>
      <c r="T128" s="210">
        <f t="shared" si="45"/>
        <v>0</v>
      </c>
      <c r="U128" s="210">
        <f t="shared" si="45"/>
        <v>0</v>
      </c>
      <c r="V128" s="210">
        <f t="shared" si="45"/>
        <v>0</v>
      </c>
      <c r="W128" s="210">
        <f t="shared" si="45"/>
        <v>0</v>
      </c>
      <c r="X128" s="210">
        <f t="shared" si="45"/>
        <v>0</v>
      </c>
      <c r="Y128" s="210">
        <f t="shared" si="45"/>
        <v>0</v>
      </c>
      <c r="Z128" s="210">
        <f t="shared" si="45"/>
        <v>0</v>
      </c>
      <c r="AA128" s="210">
        <f t="shared" si="45"/>
        <v>0</v>
      </c>
      <c r="AB128" s="210">
        <f t="shared" si="45"/>
        <v>0</v>
      </c>
      <c r="AC128" s="210">
        <f t="shared" si="45"/>
        <v>0</v>
      </c>
      <c r="AD128" s="210">
        <f t="shared" si="45"/>
        <v>0</v>
      </c>
      <c r="AE128" s="210">
        <f t="shared" si="45"/>
        <v>0</v>
      </c>
      <c r="AF128" s="210">
        <f t="shared" si="45"/>
        <v>0</v>
      </c>
      <c r="AG128" s="210">
        <f t="shared" si="45"/>
        <v>0</v>
      </c>
      <c r="AH128" s="211" t="str">
        <f t="shared" si="30"/>
        <v/>
      </c>
      <c r="AI128" s="210">
        <f t="shared" si="45"/>
        <v>0</v>
      </c>
    </row>
    <row r="129" spans="1:35">
      <c r="A129" s="214"/>
      <c r="B129" s="226"/>
      <c r="C129" s="215"/>
      <c r="D129" s="216"/>
      <c r="E129" s="216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8" t="str">
        <f t="shared" si="30"/>
        <v/>
      </c>
      <c r="AI129" s="216"/>
    </row>
    <row r="130" spans="1:35">
      <c r="A130" s="214"/>
      <c r="B130" s="14"/>
      <c r="C130" s="215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8" t="str">
        <f t="shared" si="30"/>
        <v/>
      </c>
      <c r="AI130" s="216"/>
    </row>
    <row r="131" spans="1:35">
      <c r="A131" s="214"/>
      <c r="B131" s="217"/>
      <c r="C131" s="215"/>
      <c r="D131" s="216"/>
      <c r="E131" s="216"/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8" t="str">
        <f t="shared" si="30"/>
        <v/>
      </c>
      <c r="AI131" s="216"/>
    </row>
    <row r="132" spans="1:35" ht="63">
      <c r="A132" s="178" t="s">
        <v>107</v>
      </c>
      <c r="B132" s="12" t="s">
        <v>108</v>
      </c>
      <c r="C132" s="186"/>
      <c r="D132" s="210">
        <f>SUM(D133:D135)</f>
        <v>2.7014800000000001</v>
      </c>
      <c r="E132" s="210">
        <f t="shared" ref="E132:AI132" si="46">SUM(E133:E135)</f>
        <v>0</v>
      </c>
      <c r="F132" s="210">
        <f t="shared" si="46"/>
        <v>0</v>
      </c>
      <c r="G132" s="210">
        <f t="shared" si="46"/>
        <v>0</v>
      </c>
      <c r="H132" s="210">
        <f t="shared" si="46"/>
        <v>2.7014800000000001</v>
      </c>
      <c r="I132" s="210">
        <f t="shared" si="46"/>
        <v>0</v>
      </c>
      <c r="J132" s="210">
        <f t="shared" si="46"/>
        <v>2.7014800000000001</v>
      </c>
      <c r="K132" s="210">
        <f t="shared" si="46"/>
        <v>0</v>
      </c>
      <c r="L132" s="210">
        <f t="shared" si="46"/>
        <v>0.20165040254237288</v>
      </c>
      <c r="M132" s="210">
        <f t="shared" si="46"/>
        <v>0</v>
      </c>
      <c r="N132" s="210">
        <f t="shared" si="46"/>
        <v>0</v>
      </c>
      <c r="O132" s="210">
        <f t="shared" si="46"/>
        <v>0</v>
      </c>
      <c r="P132" s="210">
        <f t="shared" si="46"/>
        <v>0</v>
      </c>
      <c r="Q132" s="210">
        <f t="shared" si="46"/>
        <v>0</v>
      </c>
      <c r="R132" s="210">
        <f t="shared" si="46"/>
        <v>0</v>
      </c>
      <c r="S132" s="210">
        <f t="shared" si="46"/>
        <v>0</v>
      </c>
      <c r="T132" s="210">
        <f t="shared" si="46"/>
        <v>0.20165040254237288</v>
      </c>
      <c r="U132" s="210">
        <f t="shared" si="46"/>
        <v>0</v>
      </c>
      <c r="V132" s="210">
        <f t="shared" si="46"/>
        <v>0</v>
      </c>
      <c r="W132" s="210">
        <f t="shared" si="46"/>
        <v>0</v>
      </c>
      <c r="X132" s="210">
        <f t="shared" si="46"/>
        <v>0</v>
      </c>
      <c r="Y132" s="210">
        <f t="shared" si="46"/>
        <v>0</v>
      </c>
      <c r="Z132" s="210">
        <f t="shared" si="46"/>
        <v>2.7014800000000001</v>
      </c>
      <c r="AA132" s="210">
        <f t="shared" si="46"/>
        <v>0</v>
      </c>
      <c r="AB132" s="210">
        <f t="shared" si="46"/>
        <v>0</v>
      </c>
      <c r="AC132" s="210">
        <f t="shared" si="46"/>
        <v>0</v>
      </c>
      <c r="AD132" s="210">
        <f t="shared" si="46"/>
        <v>2.4998295974576275</v>
      </c>
      <c r="AE132" s="210">
        <f t="shared" si="46"/>
        <v>0</v>
      </c>
      <c r="AF132" s="210">
        <f t="shared" si="46"/>
        <v>0.20165040254237288</v>
      </c>
      <c r="AG132" s="210">
        <f t="shared" si="46"/>
        <v>0</v>
      </c>
      <c r="AH132" s="211" t="str">
        <f t="shared" si="30"/>
        <v/>
      </c>
      <c r="AI132" s="210">
        <f t="shared" si="46"/>
        <v>0</v>
      </c>
    </row>
    <row r="133" spans="1:35" ht="63">
      <c r="A133" s="13" t="s">
        <v>107</v>
      </c>
      <c r="B133" s="224" t="s">
        <v>285</v>
      </c>
      <c r="C133" s="190" t="s">
        <v>286</v>
      </c>
      <c r="D133" s="213">
        <v>2.7014800000000001</v>
      </c>
      <c r="E133" s="213"/>
      <c r="F133" s="192">
        <f>D133-H133</f>
        <v>0</v>
      </c>
      <c r="G133" s="213"/>
      <c r="H133" s="213">
        <v>2.7014800000000001</v>
      </c>
      <c r="I133" s="213"/>
      <c r="J133" s="213">
        <v>2.7014800000000001</v>
      </c>
      <c r="K133" s="213"/>
      <c r="L133" s="213">
        <v>0.20165040254237288</v>
      </c>
      <c r="M133" s="213"/>
      <c r="N133" s="213">
        <v>0</v>
      </c>
      <c r="O133" s="213"/>
      <c r="P133" s="213">
        <v>0</v>
      </c>
      <c r="Q133" s="213"/>
      <c r="R133" s="213">
        <v>0</v>
      </c>
      <c r="S133" s="213"/>
      <c r="T133" s="213">
        <v>0.20165040254237288</v>
      </c>
      <c r="U133" s="213"/>
      <c r="V133" s="213">
        <v>0</v>
      </c>
      <c r="W133" s="213"/>
      <c r="X133" s="213"/>
      <c r="Y133" s="213"/>
      <c r="Z133" s="213">
        <v>2.7014800000000001</v>
      </c>
      <c r="AA133" s="213"/>
      <c r="AB133" s="213"/>
      <c r="AC133" s="213"/>
      <c r="AD133" s="213">
        <v>2.4998295974576275</v>
      </c>
      <c r="AE133" s="213"/>
      <c r="AF133" s="192">
        <f t="shared" ref="AF133" si="47">(T133+P133)-(R133+N133)</f>
        <v>0.20165040254237288</v>
      </c>
      <c r="AG133" s="192"/>
      <c r="AH133" s="193" t="str">
        <f t="shared" si="30"/>
        <v/>
      </c>
      <c r="AI133" s="213" t="s">
        <v>282</v>
      </c>
    </row>
    <row r="134" spans="1:35">
      <c r="A134" s="214"/>
      <c r="B134" s="226"/>
      <c r="C134" s="215"/>
      <c r="D134" s="216"/>
      <c r="E134" s="216"/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8" t="str">
        <f t="shared" si="30"/>
        <v/>
      </c>
      <c r="AI134" s="216"/>
    </row>
    <row r="135" spans="1:35">
      <c r="A135" s="214"/>
      <c r="B135" s="217"/>
      <c r="C135" s="215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8" t="str">
        <f t="shared" si="30"/>
        <v/>
      </c>
      <c r="AI135" s="216"/>
    </row>
    <row r="136" spans="1:35" ht="63">
      <c r="A136" s="178" t="s">
        <v>109</v>
      </c>
      <c r="B136" s="12" t="s">
        <v>110</v>
      </c>
      <c r="C136" s="186"/>
      <c r="D136" s="210">
        <f t="shared" ref="D136:AI136" si="48">SUM(D137:D139)</f>
        <v>0</v>
      </c>
      <c r="E136" s="210">
        <f t="shared" si="48"/>
        <v>0</v>
      </c>
      <c r="F136" s="210">
        <f t="shared" si="48"/>
        <v>0</v>
      </c>
      <c r="G136" s="210">
        <f t="shared" si="48"/>
        <v>0</v>
      </c>
      <c r="H136" s="210">
        <f t="shared" si="48"/>
        <v>0</v>
      </c>
      <c r="I136" s="210">
        <f t="shared" si="48"/>
        <v>0</v>
      </c>
      <c r="J136" s="210">
        <f t="shared" si="48"/>
        <v>0</v>
      </c>
      <c r="K136" s="210">
        <f t="shared" si="48"/>
        <v>0</v>
      </c>
      <c r="L136" s="210">
        <f t="shared" si="48"/>
        <v>0</v>
      </c>
      <c r="M136" s="210">
        <f t="shared" si="48"/>
        <v>0</v>
      </c>
      <c r="N136" s="210">
        <f t="shared" si="48"/>
        <v>0</v>
      </c>
      <c r="O136" s="210">
        <f t="shared" si="48"/>
        <v>0</v>
      </c>
      <c r="P136" s="210">
        <f t="shared" si="48"/>
        <v>0</v>
      </c>
      <c r="Q136" s="210">
        <f t="shared" si="48"/>
        <v>0</v>
      </c>
      <c r="R136" s="210">
        <f t="shared" si="48"/>
        <v>0</v>
      </c>
      <c r="S136" s="210">
        <f t="shared" si="48"/>
        <v>0</v>
      </c>
      <c r="T136" s="210">
        <f t="shared" si="48"/>
        <v>0</v>
      </c>
      <c r="U136" s="210">
        <f t="shared" si="48"/>
        <v>0</v>
      </c>
      <c r="V136" s="210">
        <f t="shared" si="48"/>
        <v>0</v>
      </c>
      <c r="W136" s="210">
        <f t="shared" si="48"/>
        <v>0</v>
      </c>
      <c r="X136" s="210">
        <f t="shared" si="48"/>
        <v>0</v>
      </c>
      <c r="Y136" s="210">
        <f t="shared" si="48"/>
        <v>0</v>
      </c>
      <c r="Z136" s="210">
        <f t="shared" si="48"/>
        <v>0</v>
      </c>
      <c r="AA136" s="210">
        <f t="shared" si="48"/>
        <v>0</v>
      </c>
      <c r="AB136" s="210">
        <f t="shared" si="48"/>
        <v>0</v>
      </c>
      <c r="AC136" s="210">
        <f t="shared" si="48"/>
        <v>0</v>
      </c>
      <c r="AD136" s="210">
        <f t="shared" si="48"/>
        <v>0</v>
      </c>
      <c r="AE136" s="210">
        <f t="shared" si="48"/>
        <v>0</v>
      </c>
      <c r="AF136" s="210">
        <f t="shared" si="48"/>
        <v>0</v>
      </c>
      <c r="AG136" s="210">
        <f t="shared" si="48"/>
        <v>0</v>
      </c>
      <c r="AH136" s="211" t="str">
        <f t="shared" si="30"/>
        <v/>
      </c>
      <c r="AI136" s="210">
        <f t="shared" si="48"/>
        <v>0</v>
      </c>
    </row>
    <row r="137" spans="1:35">
      <c r="A137" s="214"/>
      <c r="B137" s="14"/>
      <c r="C137" s="215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8" t="str">
        <f t="shared" si="30"/>
        <v/>
      </c>
      <c r="AI137" s="216"/>
    </row>
    <row r="138" spans="1:35">
      <c r="A138" s="214"/>
      <c r="B138" s="14"/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8" t="str">
        <f t="shared" si="30"/>
        <v/>
      </c>
      <c r="AI138" s="216"/>
    </row>
    <row r="139" spans="1:35">
      <c r="A139" s="214"/>
      <c r="B139" s="217"/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8" t="str">
        <f t="shared" si="30"/>
        <v/>
      </c>
      <c r="AI139" s="216"/>
    </row>
    <row r="140" spans="1:35" ht="63">
      <c r="A140" s="178" t="s">
        <v>111</v>
      </c>
      <c r="B140" s="12" t="s">
        <v>112</v>
      </c>
      <c r="C140" s="186"/>
      <c r="D140" s="210">
        <f t="shared" ref="D140:AI140" si="49">SUM(D141:D143)</f>
        <v>0</v>
      </c>
      <c r="E140" s="210">
        <f t="shared" si="49"/>
        <v>0</v>
      </c>
      <c r="F140" s="210">
        <f t="shared" si="49"/>
        <v>0</v>
      </c>
      <c r="G140" s="210">
        <f t="shared" si="49"/>
        <v>0</v>
      </c>
      <c r="H140" s="210">
        <f t="shared" si="49"/>
        <v>0</v>
      </c>
      <c r="I140" s="210">
        <f t="shared" si="49"/>
        <v>0</v>
      </c>
      <c r="J140" s="210">
        <f t="shared" si="49"/>
        <v>0</v>
      </c>
      <c r="K140" s="210">
        <f t="shared" si="49"/>
        <v>0</v>
      </c>
      <c r="L140" s="210">
        <f t="shared" si="49"/>
        <v>0</v>
      </c>
      <c r="M140" s="210">
        <f t="shared" si="49"/>
        <v>0</v>
      </c>
      <c r="N140" s="210">
        <f t="shared" si="49"/>
        <v>0</v>
      </c>
      <c r="O140" s="210">
        <f t="shared" si="49"/>
        <v>0</v>
      </c>
      <c r="P140" s="210">
        <f t="shared" si="49"/>
        <v>0</v>
      </c>
      <c r="Q140" s="210">
        <f t="shared" si="49"/>
        <v>0</v>
      </c>
      <c r="R140" s="210">
        <f t="shared" si="49"/>
        <v>0</v>
      </c>
      <c r="S140" s="210">
        <f t="shared" si="49"/>
        <v>0</v>
      </c>
      <c r="T140" s="210">
        <f t="shared" si="49"/>
        <v>0</v>
      </c>
      <c r="U140" s="210">
        <f t="shared" si="49"/>
        <v>0</v>
      </c>
      <c r="V140" s="210">
        <f t="shared" si="49"/>
        <v>0</v>
      </c>
      <c r="W140" s="210">
        <f t="shared" si="49"/>
        <v>0</v>
      </c>
      <c r="X140" s="210">
        <f t="shared" si="49"/>
        <v>0</v>
      </c>
      <c r="Y140" s="210">
        <f t="shared" si="49"/>
        <v>0</v>
      </c>
      <c r="Z140" s="210">
        <f t="shared" si="49"/>
        <v>0</v>
      </c>
      <c r="AA140" s="210">
        <f t="shared" si="49"/>
        <v>0</v>
      </c>
      <c r="AB140" s="210">
        <f t="shared" si="49"/>
        <v>0</v>
      </c>
      <c r="AC140" s="210">
        <f t="shared" si="49"/>
        <v>0</v>
      </c>
      <c r="AD140" s="210">
        <f t="shared" si="49"/>
        <v>0</v>
      </c>
      <c r="AE140" s="210">
        <f t="shared" si="49"/>
        <v>0</v>
      </c>
      <c r="AF140" s="210">
        <f t="shared" si="49"/>
        <v>0</v>
      </c>
      <c r="AG140" s="210">
        <f t="shared" si="49"/>
        <v>0</v>
      </c>
      <c r="AH140" s="211" t="str">
        <f t="shared" si="30"/>
        <v/>
      </c>
      <c r="AI140" s="210">
        <f t="shared" si="49"/>
        <v>0</v>
      </c>
    </row>
    <row r="141" spans="1:35">
      <c r="A141" s="214"/>
      <c r="B141" s="14"/>
      <c r="C141" s="215"/>
      <c r="D141" s="216"/>
      <c r="E141" s="216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8" t="str">
        <f t="shared" si="30"/>
        <v/>
      </c>
      <c r="AI141" s="216"/>
    </row>
    <row r="142" spans="1:35">
      <c r="A142" s="214"/>
      <c r="B142" s="14"/>
      <c r="C142" s="215"/>
      <c r="D142" s="216"/>
      <c r="E142" s="216"/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8" t="str">
        <f t="shared" si="30"/>
        <v/>
      </c>
      <c r="AI142" s="216"/>
    </row>
    <row r="143" spans="1:35">
      <c r="A143" s="214"/>
      <c r="B143" s="217"/>
      <c r="C143" s="215"/>
      <c r="D143" s="216"/>
      <c r="E143" s="216"/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8" t="str">
        <f t="shared" si="30"/>
        <v/>
      </c>
      <c r="AI143" s="216"/>
    </row>
    <row r="144" spans="1:35" ht="63">
      <c r="A144" s="204" t="s">
        <v>113</v>
      </c>
      <c r="B144" s="205" t="s">
        <v>114</v>
      </c>
      <c r="C144" s="206"/>
      <c r="D144" s="227">
        <f>D145+D148</f>
        <v>67.358397318106128</v>
      </c>
      <c r="E144" s="227">
        <f t="shared" ref="E144:AI144" si="50">E145+E148</f>
        <v>0</v>
      </c>
      <c r="F144" s="227">
        <f t="shared" si="50"/>
        <v>22.383787918135599</v>
      </c>
      <c r="G144" s="227">
        <f t="shared" si="50"/>
        <v>0</v>
      </c>
      <c r="H144" s="227">
        <f t="shared" si="50"/>
        <v>44.974609399970532</v>
      </c>
      <c r="I144" s="227">
        <f t="shared" si="50"/>
        <v>0</v>
      </c>
      <c r="J144" s="227">
        <f t="shared" si="50"/>
        <v>44.974609399970525</v>
      </c>
      <c r="K144" s="227">
        <f t="shared" si="50"/>
        <v>0</v>
      </c>
      <c r="L144" s="227">
        <f t="shared" si="50"/>
        <v>0.11210184000000001</v>
      </c>
      <c r="M144" s="227">
        <f t="shared" si="50"/>
        <v>0</v>
      </c>
      <c r="N144" s="227">
        <f t="shared" si="50"/>
        <v>0.41920327253286649</v>
      </c>
      <c r="O144" s="227">
        <f t="shared" si="50"/>
        <v>0</v>
      </c>
      <c r="P144" s="227">
        <f t="shared" si="50"/>
        <v>4.3933880000000008E-2</v>
      </c>
      <c r="Q144" s="227">
        <f t="shared" si="50"/>
        <v>0</v>
      </c>
      <c r="R144" s="227">
        <f t="shared" si="50"/>
        <v>0.41920327253286649</v>
      </c>
      <c r="S144" s="227">
        <f t="shared" si="50"/>
        <v>0</v>
      </c>
      <c r="T144" s="227">
        <f t="shared" si="50"/>
        <v>6.816796E-2</v>
      </c>
      <c r="U144" s="227">
        <f t="shared" si="50"/>
        <v>0</v>
      </c>
      <c r="V144" s="227">
        <f t="shared" si="50"/>
        <v>0.41920327253286649</v>
      </c>
      <c r="W144" s="227">
        <f t="shared" si="50"/>
        <v>0</v>
      </c>
      <c r="X144" s="227">
        <f t="shared" si="50"/>
        <v>0</v>
      </c>
      <c r="Y144" s="227">
        <f t="shared" si="50"/>
        <v>0</v>
      </c>
      <c r="Z144" s="227">
        <f t="shared" si="50"/>
        <v>43.716999582371919</v>
      </c>
      <c r="AA144" s="227">
        <f t="shared" si="50"/>
        <v>0</v>
      </c>
      <c r="AB144" s="227">
        <f t="shared" si="50"/>
        <v>0</v>
      </c>
      <c r="AC144" s="227">
        <f t="shared" si="50"/>
        <v>0</v>
      </c>
      <c r="AD144" s="227">
        <f t="shared" si="50"/>
        <v>44.862507559970531</v>
      </c>
      <c r="AE144" s="227">
        <f t="shared" si="50"/>
        <v>0</v>
      </c>
      <c r="AF144" s="227">
        <f t="shared" si="50"/>
        <v>-0.72630470506573297</v>
      </c>
      <c r="AG144" s="227">
        <f t="shared" si="50"/>
        <v>0</v>
      </c>
      <c r="AH144" s="228">
        <f t="shared" si="30"/>
        <v>-0.86629178808329677</v>
      </c>
      <c r="AI144" s="227">
        <f t="shared" si="50"/>
        <v>0</v>
      </c>
    </row>
    <row r="145" spans="1:35" ht="31.5">
      <c r="A145" s="178" t="s">
        <v>115</v>
      </c>
      <c r="B145" s="12" t="s">
        <v>116</v>
      </c>
      <c r="C145" s="186"/>
      <c r="D145" s="210">
        <f>SUM(D146:D147)</f>
        <v>47.843651079970542</v>
      </c>
      <c r="E145" s="210">
        <f t="shared" ref="E145:AI145" si="51">SUM(E146:E147)</f>
        <v>0</v>
      </c>
      <c r="F145" s="210">
        <f t="shared" si="51"/>
        <v>6.156969580000009</v>
      </c>
      <c r="G145" s="210">
        <f t="shared" si="51"/>
        <v>0</v>
      </c>
      <c r="H145" s="210">
        <f t="shared" si="51"/>
        <v>41.686681499970533</v>
      </c>
      <c r="I145" s="210">
        <f t="shared" si="51"/>
        <v>0</v>
      </c>
      <c r="J145" s="210">
        <f t="shared" si="51"/>
        <v>41.686681499970518</v>
      </c>
      <c r="K145" s="210">
        <f t="shared" si="51"/>
        <v>0</v>
      </c>
      <c r="L145" s="210">
        <f t="shared" si="51"/>
        <v>9.6051209999999998E-2</v>
      </c>
      <c r="M145" s="210">
        <f t="shared" si="51"/>
        <v>0</v>
      </c>
      <c r="N145" s="210">
        <f t="shared" si="51"/>
        <v>0.39608098160285454</v>
      </c>
      <c r="O145" s="210">
        <f t="shared" si="51"/>
        <v>0</v>
      </c>
      <c r="P145" s="210">
        <f t="shared" si="51"/>
        <v>3.7643470000000005E-2</v>
      </c>
      <c r="Q145" s="210">
        <f t="shared" si="51"/>
        <v>0</v>
      </c>
      <c r="R145" s="210">
        <f t="shared" si="51"/>
        <v>0.39608098160285454</v>
      </c>
      <c r="S145" s="210">
        <f t="shared" si="51"/>
        <v>0</v>
      </c>
      <c r="T145" s="210">
        <f t="shared" si="51"/>
        <v>5.8407739999999993E-2</v>
      </c>
      <c r="U145" s="210">
        <f t="shared" si="51"/>
        <v>0</v>
      </c>
      <c r="V145" s="210">
        <f t="shared" si="51"/>
        <v>0.39608098160285454</v>
      </c>
      <c r="W145" s="210">
        <f t="shared" si="51"/>
        <v>0</v>
      </c>
      <c r="X145" s="210">
        <f t="shared" si="51"/>
        <v>0</v>
      </c>
      <c r="Y145" s="210">
        <f t="shared" si="51"/>
        <v>0</v>
      </c>
      <c r="Z145" s="210">
        <f t="shared" si="51"/>
        <v>40.498438555161954</v>
      </c>
      <c r="AA145" s="210">
        <f t="shared" si="51"/>
        <v>0</v>
      </c>
      <c r="AB145" s="210">
        <f t="shared" si="51"/>
        <v>0</v>
      </c>
      <c r="AC145" s="210">
        <f t="shared" si="51"/>
        <v>0</v>
      </c>
      <c r="AD145" s="210">
        <f t="shared" si="51"/>
        <v>41.590630289970534</v>
      </c>
      <c r="AE145" s="210">
        <f t="shared" si="51"/>
        <v>0</v>
      </c>
      <c r="AF145" s="210">
        <f t="shared" si="51"/>
        <v>-0.69611075320570914</v>
      </c>
      <c r="AG145" s="210">
        <f t="shared" si="51"/>
        <v>0</v>
      </c>
      <c r="AH145" s="211">
        <f t="shared" si="30"/>
        <v>-0.87874801560617555</v>
      </c>
      <c r="AI145" s="210">
        <f t="shared" si="51"/>
        <v>0</v>
      </c>
    </row>
    <row r="146" spans="1:35" ht="126">
      <c r="A146" s="13" t="s">
        <v>115</v>
      </c>
      <c r="B146" s="212" t="s">
        <v>287</v>
      </c>
      <c r="C146" s="190" t="s">
        <v>288</v>
      </c>
      <c r="D146" s="213">
        <v>47.843651079970542</v>
      </c>
      <c r="E146" s="213"/>
      <c r="F146" s="192">
        <f>D146-H146</f>
        <v>6.156969580000009</v>
      </c>
      <c r="G146" s="213"/>
      <c r="H146" s="213">
        <v>41.686681499970533</v>
      </c>
      <c r="I146" s="213"/>
      <c r="J146" s="213">
        <v>41.686681499970518</v>
      </c>
      <c r="K146" s="213"/>
      <c r="L146" s="213">
        <v>9.6051209999999998E-2</v>
      </c>
      <c r="M146" s="213"/>
      <c r="N146" s="213">
        <v>0.39608098160285454</v>
      </c>
      <c r="O146" s="213"/>
      <c r="P146" s="213">
        <v>3.7643470000000005E-2</v>
      </c>
      <c r="Q146" s="213"/>
      <c r="R146" s="213">
        <v>0.39608098160285454</v>
      </c>
      <c r="S146" s="213"/>
      <c r="T146" s="213">
        <v>5.8407739999999993E-2</v>
      </c>
      <c r="U146" s="213"/>
      <c r="V146" s="213">
        <v>0.39608098160285454</v>
      </c>
      <c r="W146" s="213"/>
      <c r="X146" s="213"/>
      <c r="Y146" s="213"/>
      <c r="Z146" s="213">
        <v>40.498438555161954</v>
      </c>
      <c r="AA146" s="213"/>
      <c r="AB146" s="213"/>
      <c r="AC146" s="213"/>
      <c r="AD146" s="213">
        <v>41.590630289970534</v>
      </c>
      <c r="AE146" s="213"/>
      <c r="AF146" s="192">
        <f>(T146+P146)-(R146+N146)</f>
        <v>-0.69611075320570914</v>
      </c>
      <c r="AG146" s="192"/>
      <c r="AH146" s="193">
        <f t="shared" si="30"/>
        <v>-0.87874801560617555</v>
      </c>
      <c r="AI146" s="213" t="s">
        <v>254</v>
      </c>
    </row>
    <row r="147" spans="1:35">
      <c r="A147" s="214"/>
      <c r="B147" s="217"/>
      <c r="C147" s="215"/>
      <c r="D147" s="216"/>
      <c r="E147" s="216"/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8" t="str">
        <f t="shared" si="30"/>
        <v/>
      </c>
      <c r="AI147" s="216"/>
    </row>
    <row r="148" spans="1:35" ht="47.25">
      <c r="A148" s="178" t="s">
        <v>117</v>
      </c>
      <c r="B148" s="12" t="s">
        <v>118</v>
      </c>
      <c r="C148" s="186"/>
      <c r="D148" s="210">
        <f>SUM(D149:D150)</f>
        <v>19.51474623813559</v>
      </c>
      <c r="E148" s="210">
        <f t="shared" ref="E148:AI148" si="52">SUM(E149:E150)</f>
        <v>0</v>
      </c>
      <c r="F148" s="210">
        <f t="shared" si="52"/>
        <v>16.22681833813559</v>
      </c>
      <c r="G148" s="210">
        <f t="shared" si="52"/>
        <v>0</v>
      </c>
      <c r="H148" s="210">
        <f t="shared" si="52"/>
        <v>3.2879279000000001</v>
      </c>
      <c r="I148" s="210">
        <f t="shared" si="52"/>
        <v>0</v>
      </c>
      <c r="J148" s="210">
        <f t="shared" si="52"/>
        <v>3.2879279000000041</v>
      </c>
      <c r="K148" s="210">
        <f t="shared" si="52"/>
        <v>0</v>
      </c>
      <c r="L148" s="210">
        <f t="shared" si="52"/>
        <v>1.6050630000000003E-2</v>
      </c>
      <c r="M148" s="210">
        <f t="shared" si="52"/>
        <v>0</v>
      </c>
      <c r="N148" s="210">
        <f t="shared" si="52"/>
        <v>2.3122290930011918E-2</v>
      </c>
      <c r="O148" s="210">
        <f t="shared" si="52"/>
        <v>0</v>
      </c>
      <c r="P148" s="210">
        <f t="shared" si="52"/>
        <v>6.2904100000000006E-3</v>
      </c>
      <c r="Q148" s="210">
        <f t="shared" si="52"/>
        <v>0</v>
      </c>
      <c r="R148" s="210">
        <f t="shared" si="52"/>
        <v>2.3122290930011918E-2</v>
      </c>
      <c r="S148" s="210">
        <f t="shared" si="52"/>
        <v>0</v>
      </c>
      <c r="T148" s="210">
        <f t="shared" si="52"/>
        <v>9.7602200000000035E-3</v>
      </c>
      <c r="U148" s="210">
        <f t="shared" si="52"/>
        <v>0</v>
      </c>
      <c r="V148" s="210">
        <f t="shared" si="52"/>
        <v>2.3122290930011918E-2</v>
      </c>
      <c r="W148" s="210">
        <f t="shared" si="52"/>
        <v>0</v>
      </c>
      <c r="X148" s="210">
        <f t="shared" si="52"/>
        <v>0</v>
      </c>
      <c r="Y148" s="210">
        <f t="shared" si="52"/>
        <v>0</v>
      </c>
      <c r="Z148" s="210">
        <f t="shared" si="52"/>
        <v>3.2185610272099683</v>
      </c>
      <c r="AA148" s="210">
        <f t="shared" si="52"/>
        <v>0</v>
      </c>
      <c r="AB148" s="210">
        <f t="shared" si="52"/>
        <v>0</v>
      </c>
      <c r="AC148" s="210">
        <f t="shared" si="52"/>
        <v>0</v>
      </c>
      <c r="AD148" s="210">
        <f t="shared" si="52"/>
        <v>3.2718772700000001</v>
      </c>
      <c r="AE148" s="210">
        <f t="shared" si="52"/>
        <v>0</v>
      </c>
      <c r="AF148" s="210">
        <f t="shared" si="52"/>
        <v>-3.0193951860023834E-2</v>
      </c>
      <c r="AG148" s="210">
        <f t="shared" si="52"/>
        <v>0</v>
      </c>
      <c r="AH148" s="211">
        <f t="shared" si="30"/>
        <v>-0.65291869113265821</v>
      </c>
      <c r="AI148" s="210">
        <f t="shared" si="52"/>
        <v>0</v>
      </c>
    </row>
    <row r="149" spans="1:35" ht="63">
      <c r="A149" s="13" t="s">
        <v>117</v>
      </c>
      <c r="B149" s="212" t="s">
        <v>289</v>
      </c>
      <c r="C149" s="190" t="s">
        <v>290</v>
      </c>
      <c r="D149" s="213">
        <v>19.51474623813559</v>
      </c>
      <c r="E149" s="213"/>
      <c r="F149" s="192">
        <f>D149-H149</f>
        <v>16.22681833813559</v>
      </c>
      <c r="G149" s="213"/>
      <c r="H149" s="213">
        <v>3.2879279000000001</v>
      </c>
      <c r="I149" s="213"/>
      <c r="J149" s="213">
        <v>3.2879279000000041</v>
      </c>
      <c r="K149" s="213"/>
      <c r="L149" s="213">
        <v>1.6050630000000003E-2</v>
      </c>
      <c r="M149" s="213"/>
      <c r="N149" s="213">
        <v>2.3122290930011918E-2</v>
      </c>
      <c r="O149" s="213"/>
      <c r="P149" s="213">
        <v>6.2904100000000006E-3</v>
      </c>
      <c r="Q149" s="213"/>
      <c r="R149" s="213">
        <v>2.3122290930011918E-2</v>
      </c>
      <c r="S149" s="213"/>
      <c r="T149" s="213">
        <v>9.7602200000000035E-3</v>
      </c>
      <c r="U149" s="213"/>
      <c r="V149" s="213">
        <v>2.3122290930011918E-2</v>
      </c>
      <c r="W149" s="213"/>
      <c r="X149" s="213"/>
      <c r="Y149" s="213"/>
      <c r="Z149" s="213">
        <v>3.2185610272099683</v>
      </c>
      <c r="AA149" s="213"/>
      <c r="AB149" s="213"/>
      <c r="AC149" s="213"/>
      <c r="AD149" s="213">
        <v>3.2718772700000001</v>
      </c>
      <c r="AE149" s="213"/>
      <c r="AF149" s="192">
        <f t="shared" ref="AF149" si="53">(T149+P149)-(R149+N149)</f>
        <v>-3.0193951860023834E-2</v>
      </c>
      <c r="AG149" s="192"/>
      <c r="AH149" s="193">
        <f t="shared" ref="AH149:AH172" si="54">IFERROR(AF149/(N149+R149),"")</f>
        <v>-0.65291869113265821</v>
      </c>
      <c r="AI149" s="213" t="s">
        <v>254</v>
      </c>
    </row>
    <row r="150" spans="1:35">
      <c r="A150" s="214"/>
      <c r="B150" s="217"/>
      <c r="C150" s="215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8" t="str">
        <f t="shared" si="54"/>
        <v/>
      </c>
      <c r="AI150" s="216"/>
    </row>
    <row r="151" spans="1:35" ht="94.5">
      <c r="A151" s="199" t="s">
        <v>119</v>
      </c>
      <c r="B151" s="200" t="s">
        <v>120</v>
      </c>
      <c r="C151" s="201"/>
      <c r="D151" s="202">
        <f t="shared" ref="D151:AI151" si="55">D152+D156</f>
        <v>0</v>
      </c>
      <c r="E151" s="202">
        <f t="shared" si="55"/>
        <v>0</v>
      </c>
      <c r="F151" s="202">
        <f t="shared" si="55"/>
        <v>0</v>
      </c>
      <c r="G151" s="202">
        <f t="shared" si="55"/>
        <v>0</v>
      </c>
      <c r="H151" s="202">
        <f t="shared" si="55"/>
        <v>0</v>
      </c>
      <c r="I151" s="202">
        <f t="shared" si="55"/>
        <v>0</v>
      </c>
      <c r="J151" s="202">
        <f t="shared" si="55"/>
        <v>0</v>
      </c>
      <c r="K151" s="202">
        <f t="shared" si="55"/>
        <v>0</v>
      </c>
      <c r="L151" s="202">
        <f t="shared" si="55"/>
        <v>0</v>
      </c>
      <c r="M151" s="202">
        <f t="shared" si="55"/>
        <v>0</v>
      </c>
      <c r="N151" s="202">
        <f t="shared" si="55"/>
        <v>0</v>
      </c>
      <c r="O151" s="202">
        <f t="shared" si="55"/>
        <v>0</v>
      </c>
      <c r="P151" s="202">
        <f t="shared" si="55"/>
        <v>0</v>
      </c>
      <c r="Q151" s="202">
        <f t="shared" si="55"/>
        <v>0</v>
      </c>
      <c r="R151" s="202">
        <f t="shared" si="55"/>
        <v>0</v>
      </c>
      <c r="S151" s="202">
        <f t="shared" si="55"/>
        <v>0</v>
      </c>
      <c r="T151" s="202">
        <f t="shared" si="55"/>
        <v>0</v>
      </c>
      <c r="U151" s="202">
        <f t="shared" si="55"/>
        <v>0</v>
      </c>
      <c r="V151" s="202">
        <f t="shared" si="55"/>
        <v>0</v>
      </c>
      <c r="W151" s="202">
        <f t="shared" si="55"/>
        <v>0</v>
      </c>
      <c r="X151" s="202">
        <f t="shared" si="55"/>
        <v>0</v>
      </c>
      <c r="Y151" s="202">
        <f t="shared" si="55"/>
        <v>0</v>
      </c>
      <c r="Z151" s="202">
        <f t="shared" si="55"/>
        <v>0</v>
      </c>
      <c r="AA151" s="202">
        <f t="shared" si="55"/>
        <v>0</v>
      </c>
      <c r="AB151" s="202">
        <f t="shared" si="55"/>
        <v>0</v>
      </c>
      <c r="AC151" s="202">
        <f t="shared" si="55"/>
        <v>0</v>
      </c>
      <c r="AD151" s="202">
        <f t="shared" si="55"/>
        <v>0</v>
      </c>
      <c r="AE151" s="202">
        <f t="shared" si="55"/>
        <v>0</v>
      </c>
      <c r="AF151" s="202">
        <f t="shared" si="55"/>
        <v>0</v>
      </c>
      <c r="AG151" s="202">
        <f t="shared" si="55"/>
        <v>0</v>
      </c>
      <c r="AH151" s="203" t="str">
        <f t="shared" si="54"/>
        <v/>
      </c>
      <c r="AI151" s="202">
        <f t="shared" si="55"/>
        <v>0</v>
      </c>
    </row>
    <row r="152" spans="1:35" ht="78.75">
      <c r="A152" s="204" t="s">
        <v>121</v>
      </c>
      <c r="B152" s="205" t="s">
        <v>122</v>
      </c>
      <c r="C152" s="206"/>
      <c r="D152" s="207">
        <f t="shared" ref="D152:AI152" si="56">SUM(D153:D155)</f>
        <v>0</v>
      </c>
      <c r="E152" s="207">
        <f t="shared" si="56"/>
        <v>0</v>
      </c>
      <c r="F152" s="207">
        <f t="shared" si="56"/>
        <v>0</v>
      </c>
      <c r="G152" s="207">
        <f t="shared" si="56"/>
        <v>0</v>
      </c>
      <c r="H152" s="207">
        <f t="shared" si="56"/>
        <v>0</v>
      </c>
      <c r="I152" s="207">
        <f t="shared" si="56"/>
        <v>0</v>
      </c>
      <c r="J152" s="207">
        <f t="shared" si="56"/>
        <v>0</v>
      </c>
      <c r="K152" s="207">
        <f t="shared" si="56"/>
        <v>0</v>
      </c>
      <c r="L152" s="207">
        <f t="shared" si="56"/>
        <v>0</v>
      </c>
      <c r="M152" s="207">
        <f t="shared" si="56"/>
        <v>0</v>
      </c>
      <c r="N152" s="207">
        <f t="shared" si="56"/>
        <v>0</v>
      </c>
      <c r="O152" s="207">
        <f t="shared" si="56"/>
        <v>0</v>
      </c>
      <c r="P152" s="207">
        <f t="shared" si="56"/>
        <v>0</v>
      </c>
      <c r="Q152" s="207">
        <f t="shared" si="56"/>
        <v>0</v>
      </c>
      <c r="R152" s="207">
        <f t="shared" si="56"/>
        <v>0</v>
      </c>
      <c r="S152" s="207">
        <f t="shared" si="56"/>
        <v>0</v>
      </c>
      <c r="T152" s="207">
        <f t="shared" si="56"/>
        <v>0</v>
      </c>
      <c r="U152" s="207">
        <f t="shared" si="56"/>
        <v>0</v>
      </c>
      <c r="V152" s="207">
        <f t="shared" si="56"/>
        <v>0</v>
      </c>
      <c r="W152" s="207">
        <f t="shared" si="56"/>
        <v>0</v>
      </c>
      <c r="X152" s="207">
        <f t="shared" si="56"/>
        <v>0</v>
      </c>
      <c r="Y152" s="207">
        <f t="shared" si="56"/>
        <v>0</v>
      </c>
      <c r="Z152" s="207">
        <f t="shared" si="56"/>
        <v>0</v>
      </c>
      <c r="AA152" s="207">
        <f t="shared" si="56"/>
        <v>0</v>
      </c>
      <c r="AB152" s="207">
        <f t="shared" si="56"/>
        <v>0</v>
      </c>
      <c r="AC152" s="207">
        <f t="shared" si="56"/>
        <v>0</v>
      </c>
      <c r="AD152" s="207">
        <f t="shared" si="56"/>
        <v>0</v>
      </c>
      <c r="AE152" s="207">
        <f t="shared" si="56"/>
        <v>0</v>
      </c>
      <c r="AF152" s="207">
        <f t="shared" si="56"/>
        <v>0</v>
      </c>
      <c r="AG152" s="207">
        <f t="shared" si="56"/>
        <v>0</v>
      </c>
      <c r="AH152" s="208" t="str">
        <f t="shared" si="54"/>
        <v/>
      </c>
      <c r="AI152" s="207">
        <f t="shared" si="56"/>
        <v>0</v>
      </c>
    </row>
    <row r="153" spans="1:35">
      <c r="A153" s="214"/>
      <c r="B153" s="14"/>
      <c r="C153" s="215"/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8" t="str">
        <f t="shared" si="54"/>
        <v/>
      </c>
      <c r="AI153" s="216"/>
    </row>
    <row r="154" spans="1:35">
      <c r="A154" s="214"/>
      <c r="B154" s="14"/>
      <c r="C154" s="215"/>
      <c r="D154" s="216"/>
      <c r="E154" s="216"/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8" t="str">
        <f t="shared" si="54"/>
        <v/>
      </c>
      <c r="AI154" s="216"/>
    </row>
    <row r="155" spans="1:35">
      <c r="A155" s="214"/>
      <c r="B155" s="229"/>
      <c r="C155" s="215"/>
      <c r="D155" s="216"/>
      <c r="E155" s="216"/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8" t="str">
        <f t="shared" si="54"/>
        <v/>
      </c>
      <c r="AI155" s="216"/>
    </row>
    <row r="156" spans="1:35" ht="78.75">
      <c r="A156" s="204" t="s">
        <v>123</v>
      </c>
      <c r="B156" s="205" t="s">
        <v>291</v>
      </c>
      <c r="C156" s="206"/>
      <c r="D156" s="207">
        <f t="shared" ref="D156:AI156" si="57">SUM(D157:D159)</f>
        <v>0</v>
      </c>
      <c r="E156" s="207">
        <f t="shared" si="57"/>
        <v>0</v>
      </c>
      <c r="F156" s="207">
        <f t="shared" si="57"/>
        <v>0</v>
      </c>
      <c r="G156" s="207">
        <f t="shared" si="57"/>
        <v>0</v>
      </c>
      <c r="H156" s="207">
        <f t="shared" si="57"/>
        <v>0</v>
      </c>
      <c r="I156" s="207">
        <f t="shared" si="57"/>
        <v>0</v>
      </c>
      <c r="J156" s="207">
        <f t="shared" si="57"/>
        <v>0</v>
      </c>
      <c r="K156" s="207">
        <f t="shared" si="57"/>
        <v>0</v>
      </c>
      <c r="L156" s="207">
        <f t="shared" si="57"/>
        <v>0</v>
      </c>
      <c r="M156" s="207">
        <f t="shared" si="57"/>
        <v>0</v>
      </c>
      <c r="N156" s="207">
        <f t="shared" si="57"/>
        <v>0</v>
      </c>
      <c r="O156" s="207">
        <f t="shared" si="57"/>
        <v>0</v>
      </c>
      <c r="P156" s="207">
        <f t="shared" si="57"/>
        <v>0</v>
      </c>
      <c r="Q156" s="207">
        <f t="shared" si="57"/>
        <v>0</v>
      </c>
      <c r="R156" s="207">
        <f t="shared" si="57"/>
        <v>0</v>
      </c>
      <c r="S156" s="207">
        <f t="shared" si="57"/>
        <v>0</v>
      </c>
      <c r="T156" s="207">
        <f t="shared" si="57"/>
        <v>0</v>
      </c>
      <c r="U156" s="207">
        <f t="shared" si="57"/>
        <v>0</v>
      </c>
      <c r="V156" s="207">
        <f t="shared" si="57"/>
        <v>0</v>
      </c>
      <c r="W156" s="207">
        <f t="shared" si="57"/>
        <v>0</v>
      </c>
      <c r="X156" s="207">
        <f t="shared" si="57"/>
        <v>0</v>
      </c>
      <c r="Y156" s="207">
        <f t="shared" si="57"/>
        <v>0</v>
      </c>
      <c r="Z156" s="207">
        <f t="shared" si="57"/>
        <v>0</v>
      </c>
      <c r="AA156" s="207">
        <f t="shared" si="57"/>
        <v>0</v>
      </c>
      <c r="AB156" s="207">
        <f t="shared" si="57"/>
        <v>0</v>
      </c>
      <c r="AC156" s="207">
        <f t="shared" si="57"/>
        <v>0</v>
      </c>
      <c r="AD156" s="207">
        <f t="shared" si="57"/>
        <v>0</v>
      </c>
      <c r="AE156" s="207">
        <f t="shared" si="57"/>
        <v>0</v>
      </c>
      <c r="AF156" s="207">
        <f t="shared" si="57"/>
        <v>0</v>
      </c>
      <c r="AG156" s="207">
        <f t="shared" si="57"/>
        <v>0</v>
      </c>
      <c r="AH156" s="208" t="str">
        <f t="shared" si="54"/>
        <v/>
      </c>
      <c r="AI156" s="207">
        <f t="shared" si="57"/>
        <v>0</v>
      </c>
    </row>
    <row r="157" spans="1:35">
      <c r="A157" s="214"/>
      <c r="B157" s="14"/>
      <c r="C157" s="215"/>
      <c r="D157" s="219"/>
      <c r="E157" s="219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9"/>
      <c r="Z157" s="219"/>
      <c r="AA157" s="219"/>
      <c r="AB157" s="219"/>
      <c r="AC157" s="219"/>
      <c r="AD157" s="219"/>
      <c r="AE157" s="219"/>
      <c r="AF157" s="219"/>
      <c r="AG157" s="219"/>
      <c r="AH157" s="220" t="str">
        <f t="shared" si="54"/>
        <v/>
      </c>
      <c r="AI157" s="219"/>
    </row>
    <row r="158" spans="1:35">
      <c r="A158" s="214"/>
      <c r="B158" s="14"/>
      <c r="C158" s="215"/>
      <c r="D158" s="216"/>
      <c r="E158" s="216"/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8" t="str">
        <f t="shared" si="54"/>
        <v/>
      </c>
      <c r="AI158" s="216"/>
    </row>
    <row r="159" spans="1:35">
      <c r="A159" s="214"/>
      <c r="B159" s="229"/>
      <c r="C159" s="215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8" t="str">
        <f t="shared" si="54"/>
        <v/>
      </c>
      <c r="AI159" s="216"/>
    </row>
    <row r="160" spans="1:35" ht="47.25">
      <c r="A160" s="199" t="s">
        <v>124</v>
      </c>
      <c r="B160" s="200" t="s">
        <v>125</v>
      </c>
      <c r="C160" s="201"/>
      <c r="D160" s="202">
        <f t="shared" ref="D160:AI160" si="58">SUM(D161:D163)</f>
        <v>0</v>
      </c>
      <c r="E160" s="202">
        <f t="shared" si="58"/>
        <v>0</v>
      </c>
      <c r="F160" s="202">
        <f t="shared" si="58"/>
        <v>0</v>
      </c>
      <c r="G160" s="202">
        <f t="shared" si="58"/>
        <v>0</v>
      </c>
      <c r="H160" s="202">
        <f t="shared" si="58"/>
        <v>0</v>
      </c>
      <c r="I160" s="202">
        <f t="shared" si="58"/>
        <v>0</v>
      </c>
      <c r="J160" s="202">
        <f t="shared" si="58"/>
        <v>0</v>
      </c>
      <c r="K160" s="202">
        <f t="shared" si="58"/>
        <v>0</v>
      </c>
      <c r="L160" s="202">
        <f t="shared" si="58"/>
        <v>0</v>
      </c>
      <c r="M160" s="202">
        <f t="shared" si="58"/>
        <v>0</v>
      </c>
      <c r="N160" s="202">
        <f t="shared" si="58"/>
        <v>0</v>
      </c>
      <c r="O160" s="202">
        <f t="shared" si="58"/>
        <v>0</v>
      </c>
      <c r="P160" s="202">
        <f t="shared" si="58"/>
        <v>0</v>
      </c>
      <c r="Q160" s="202">
        <f t="shared" si="58"/>
        <v>0</v>
      </c>
      <c r="R160" s="202">
        <f t="shared" si="58"/>
        <v>0</v>
      </c>
      <c r="S160" s="202">
        <f t="shared" si="58"/>
        <v>0</v>
      </c>
      <c r="T160" s="202">
        <f t="shared" si="58"/>
        <v>0</v>
      </c>
      <c r="U160" s="202">
        <f t="shared" si="58"/>
        <v>0</v>
      </c>
      <c r="V160" s="202">
        <f t="shared" si="58"/>
        <v>0</v>
      </c>
      <c r="W160" s="202">
        <f t="shared" si="58"/>
        <v>0</v>
      </c>
      <c r="X160" s="202">
        <f t="shared" si="58"/>
        <v>0</v>
      </c>
      <c r="Y160" s="202">
        <f t="shared" si="58"/>
        <v>0</v>
      </c>
      <c r="Z160" s="202">
        <f t="shared" si="58"/>
        <v>0</v>
      </c>
      <c r="AA160" s="202">
        <f t="shared" si="58"/>
        <v>0</v>
      </c>
      <c r="AB160" s="202">
        <f t="shared" si="58"/>
        <v>0</v>
      </c>
      <c r="AC160" s="202">
        <f t="shared" si="58"/>
        <v>0</v>
      </c>
      <c r="AD160" s="202">
        <f t="shared" si="58"/>
        <v>0</v>
      </c>
      <c r="AE160" s="202">
        <f t="shared" si="58"/>
        <v>0</v>
      </c>
      <c r="AF160" s="202">
        <f t="shared" si="58"/>
        <v>0</v>
      </c>
      <c r="AG160" s="202">
        <f t="shared" si="58"/>
        <v>0</v>
      </c>
      <c r="AH160" s="203" t="str">
        <f t="shared" si="54"/>
        <v/>
      </c>
      <c r="AI160" s="202">
        <f t="shared" si="58"/>
        <v>0</v>
      </c>
    </row>
    <row r="161" spans="1:35">
      <c r="A161" s="214"/>
      <c r="B161" s="14"/>
      <c r="C161" s="215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8" t="str">
        <f t="shared" si="54"/>
        <v/>
      </c>
      <c r="AI161" s="216"/>
    </row>
    <row r="162" spans="1:35">
      <c r="A162" s="214"/>
      <c r="B162" s="14"/>
      <c r="C162" s="215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8" t="str">
        <f t="shared" si="54"/>
        <v/>
      </c>
      <c r="AI162" s="216"/>
    </row>
    <row r="163" spans="1:35">
      <c r="A163" s="214"/>
      <c r="B163" s="229"/>
      <c r="C163" s="215"/>
      <c r="D163" s="216"/>
      <c r="E163" s="216"/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8" t="str">
        <f t="shared" si="54"/>
        <v/>
      </c>
      <c r="AI163" s="216"/>
    </row>
    <row r="164" spans="1:35" ht="47.25">
      <c r="A164" s="199" t="s">
        <v>126</v>
      </c>
      <c r="B164" s="200" t="s">
        <v>127</v>
      </c>
      <c r="C164" s="201"/>
      <c r="D164" s="202">
        <f t="shared" ref="D164:AI164" si="59">SUM(D165:D167)</f>
        <v>0</v>
      </c>
      <c r="E164" s="202">
        <f t="shared" si="59"/>
        <v>0</v>
      </c>
      <c r="F164" s="202">
        <f t="shared" si="59"/>
        <v>0</v>
      </c>
      <c r="G164" s="202">
        <f t="shared" si="59"/>
        <v>0</v>
      </c>
      <c r="H164" s="202">
        <f t="shared" si="59"/>
        <v>0</v>
      </c>
      <c r="I164" s="202">
        <f t="shared" si="59"/>
        <v>0</v>
      </c>
      <c r="J164" s="202">
        <f t="shared" si="59"/>
        <v>0</v>
      </c>
      <c r="K164" s="202">
        <f t="shared" si="59"/>
        <v>0</v>
      </c>
      <c r="L164" s="202">
        <f t="shared" si="59"/>
        <v>0</v>
      </c>
      <c r="M164" s="202">
        <f t="shared" si="59"/>
        <v>0</v>
      </c>
      <c r="N164" s="202">
        <f t="shared" si="59"/>
        <v>0</v>
      </c>
      <c r="O164" s="202">
        <f t="shared" si="59"/>
        <v>0</v>
      </c>
      <c r="P164" s="202">
        <f t="shared" si="59"/>
        <v>0</v>
      </c>
      <c r="Q164" s="202">
        <f t="shared" si="59"/>
        <v>0</v>
      </c>
      <c r="R164" s="202">
        <f t="shared" si="59"/>
        <v>0</v>
      </c>
      <c r="S164" s="202">
        <f t="shared" si="59"/>
        <v>0</v>
      </c>
      <c r="T164" s="202">
        <f t="shared" si="59"/>
        <v>0</v>
      </c>
      <c r="U164" s="202">
        <f t="shared" si="59"/>
        <v>0</v>
      </c>
      <c r="V164" s="202">
        <f t="shared" si="59"/>
        <v>0</v>
      </c>
      <c r="W164" s="202">
        <f t="shared" si="59"/>
        <v>0</v>
      </c>
      <c r="X164" s="202">
        <f t="shared" si="59"/>
        <v>0</v>
      </c>
      <c r="Y164" s="202">
        <f t="shared" si="59"/>
        <v>0</v>
      </c>
      <c r="Z164" s="202">
        <f t="shared" si="59"/>
        <v>0</v>
      </c>
      <c r="AA164" s="202">
        <f t="shared" si="59"/>
        <v>0</v>
      </c>
      <c r="AB164" s="202">
        <f t="shared" si="59"/>
        <v>0</v>
      </c>
      <c r="AC164" s="202">
        <f t="shared" si="59"/>
        <v>0</v>
      </c>
      <c r="AD164" s="202">
        <f t="shared" si="59"/>
        <v>0</v>
      </c>
      <c r="AE164" s="202">
        <f t="shared" si="59"/>
        <v>0</v>
      </c>
      <c r="AF164" s="202">
        <f t="shared" si="59"/>
        <v>0</v>
      </c>
      <c r="AG164" s="202">
        <f t="shared" si="59"/>
        <v>0</v>
      </c>
      <c r="AH164" s="203" t="str">
        <f t="shared" si="54"/>
        <v/>
      </c>
      <c r="AI164" s="202">
        <f t="shared" si="59"/>
        <v>0</v>
      </c>
    </row>
    <row r="165" spans="1:35">
      <c r="A165" s="214"/>
      <c r="B165" s="14"/>
      <c r="C165" s="215"/>
      <c r="D165" s="216"/>
      <c r="E165" s="216"/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8" t="str">
        <f t="shared" si="54"/>
        <v/>
      </c>
      <c r="AI165" s="216"/>
    </row>
    <row r="166" spans="1:35">
      <c r="A166" s="214"/>
      <c r="B166" s="14"/>
      <c r="C166" s="215"/>
      <c r="D166" s="216"/>
      <c r="E166" s="216"/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8" t="str">
        <f t="shared" si="54"/>
        <v/>
      </c>
      <c r="AI166" s="216"/>
    </row>
    <row r="167" spans="1:35">
      <c r="A167" s="214"/>
      <c r="B167" s="229"/>
      <c r="C167" s="215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8" t="str">
        <f t="shared" si="54"/>
        <v/>
      </c>
      <c r="AI167" s="216"/>
    </row>
    <row r="168" spans="1:35" ht="31.5">
      <c r="A168" s="199" t="s">
        <v>128</v>
      </c>
      <c r="B168" s="200" t="s">
        <v>129</v>
      </c>
      <c r="C168" s="201"/>
      <c r="D168" s="202">
        <f>SUM(D169:D173)</f>
        <v>28.548574151601898</v>
      </c>
      <c r="E168" s="202">
        <f t="shared" ref="E168:AI168" si="60">SUM(E169:E173)</f>
        <v>0</v>
      </c>
      <c r="F168" s="202">
        <f t="shared" si="60"/>
        <v>1.4618840209906043</v>
      </c>
      <c r="G168" s="202">
        <f t="shared" si="60"/>
        <v>0</v>
      </c>
      <c r="H168" s="202">
        <f t="shared" si="60"/>
        <v>27.086690130611295</v>
      </c>
      <c r="I168" s="202">
        <f t="shared" si="60"/>
        <v>0</v>
      </c>
      <c r="J168" s="202">
        <f t="shared" si="60"/>
        <v>27.086690130611291</v>
      </c>
      <c r="K168" s="202">
        <f t="shared" si="60"/>
        <v>0</v>
      </c>
      <c r="L168" s="202">
        <f t="shared" si="60"/>
        <v>17.548181638305085</v>
      </c>
      <c r="M168" s="202">
        <f t="shared" si="60"/>
        <v>0</v>
      </c>
      <c r="N168" s="202">
        <f t="shared" si="60"/>
        <v>7.505918720059003E-2</v>
      </c>
      <c r="O168" s="202">
        <f t="shared" si="60"/>
        <v>0</v>
      </c>
      <c r="P168" s="202">
        <f t="shared" si="60"/>
        <v>3.0943420000000003E-2</v>
      </c>
      <c r="Q168" s="202">
        <f t="shared" si="60"/>
        <v>0</v>
      </c>
      <c r="R168" s="202">
        <f t="shared" si="60"/>
        <v>0.7487672872005936</v>
      </c>
      <c r="S168" s="202">
        <f t="shared" si="60"/>
        <v>0</v>
      </c>
      <c r="T168" s="202">
        <f t="shared" si="60"/>
        <v>17.517238218305085</v>
      </c>
      <c r="U168" s="202">
        <f t="shared" si="60"/>
        <v>0</v>
      </c>
      <c r="V168" s="202">
        <f t="shared" si="60"/>
        <v>13.71674675559882</v>
      </c>
      <c r="W168" s="202">
        <f t="shared" si="60"/>
        <v>0</v>
      </c>
      <c r="X168" s="202">
        <f t="shared" si="60"/>
        <v>0</v>
      </c>
      <c r="Y168" s="202">
        <f t="shared" si="60"/>
        <v>0</v>
      </c>
      <c r="Z168" s="202">
        <f t="shared" si="60"/>
        <v>12.546116900611288</v>
      </c>
      <c r="AA168" s="202">
        <f t="shared" si="60"/>
        <v>0</v>
      </c>
      <c r="AB168" s="202">
        <f t="shared" si="60"/>
        <v>0</v>
      </c>
      <c r="AC168" s="202">
        <f t="shared" si="60"/>
        <v>0</v>
      </c>
      <c r="AD168" s="202">
        <f t="shared" si="60"/>
        <v>14.993998412819918</v>
      </c>
      <c r="AE168" s="202">
        <f t="shared" si="60"/>
        <v>0</v>
      </c>
      <c r="AF168" s="202">
        <f t="shared" si="60"/>
        <v>16.724355163903901</v>
      </c>
      <c r="AG168" s="202">
        <f t="shared" si="60"/>
        <v>0</v>
      </c>
      <c r="AH168" s="203">
        <f t="shared" si="54"/>
        <v>20.300822665428864</v>
      </c>
      <c r="AI168" s="202">
        <f t="shared" si="60"/>
        <v>0</v>
      </c>
    </row>
    <row r="169" spans="1:35" ht="47.25">
      <c r="A169" s="13" t="s">
        <v>128</v>
      </c>
      <c r="B169" s="212" t="s">
        <v>292</v>
      </c>
      <c r="C169" s="190" t="s">
        <v>293</v>
      </c>
      <c r="D169" s="213">
        <v>0.52136820000000006</v>
      </c>
      <c r="E169" s="213"/>
      <c r="F169" s="192">
        <f t="shared" ref="F169:F172" si="61">D169-H169</f>
        <v>0.11193220000000004</v>
      </c>
      <c r="G169" s="213"/>
      <c r="H169" s="213">
        <v>0.40943600000000002</v>
      </c>
      <c r="I169" s="213"/>
      <c r="J169" s="213">
        <v>0.40943600000000013</v>
      </c>
      <c r="K169" s="213"/>
      <c r="L169" s="213">
        <v>5.2289899999999993E-3</v>
      </c>
      <c r="M169" s="213"/>
      <c r="N169" s="213">
        <v>4.5059187200590031E-2</v>
      </c>
      <c r="O169" s="213"/>
      <c r="P169" s="213">
        <v>2.0492900000000001E-3</v>
      </c>
      <c r="Q169" s="213"/>
      <c r="R169" s="213">
        <v>4.5059187200590031E-2</v>
      </c>
      <c r="S169" s="213"/>
      <c r="T169" s="213">
        <v>3.1796999999999993E-3</v>
      </c>
      <c r="U169" s="213"/>
      <c r="V169" s="213">
        <v>0.31931762559882004</v>
      </c>
      <c r="W169" s="213"/>
      <c r="X169" s="213"/>
      <c r="Y169" s="213"/>
      <c r="Z169" s="213">
        <v>0</v>
      </c>
      <c r="AA169" s="213"/>
      <c r="AB169" s="213"/>
      <c r="AC169" s="213"/>
      <c r="AD169" s="213">
        <v>0.40420701000000003</v>
      </c>
      <c r="AE169" s="213"/>
      <c r="AF169" s="192">
        <f t="shared" ref="AF169:AF170" si="62">(T169+P169)-(R169+N169)</f>
        <v>-8.488938440118006E-2</v>
      </c>
      <c r="AG169" s="192"/>
      <c r="AH169" s="193">
        <f t="shared" si="54"/>
        <v>-0.94197642784009727</v>
      </c>
      <c r="AI169" s="213" t="s">
        <v>254</v>
      </c>
    </row>
    <row r="170" spans="1:35" ht="47.25">
      <c r="A170" s="13" t="s">
        <v>128</v>
      </c>
      <c r="B170" s="212" t="s">
        <v>294</v>
      </c>
      <c r="C170" s="190" t="s">
        <v>295</v>
      </c>
      <c r="D170" s="213">
        <v>10.337821094318995</v>
      </c>
      <c r="E170" s="213"/>
      <c r="F170" s="192">
        <f t="shared" si="61"/>
        <v>1.3499518209906043</v>
      </c>
      <c r="G170" s="213"/>
      <c r="H170" s="213">
        <v>8.9878692733283909</v>
      </c>
      <c r="I170" s="213"/>
      <c r="J170" s="213">
        <v>8.9878692733283891</v>
      </c>
      <c r="K170" s="213"/>
      <c r="L170" s="213">
        <v>6.1771170000000007E-2</v>
      </c>
      <c r="M170" s="213"/>
      <c r="N170" s="213">
        <v>0.03</v>
      </c>
      <c r="O170" s="213"/>
      <c r="P170" s="213">
        <v>2.8894130000000004E-2</v>
      </c>
      <c r="Q170" s="213"/>
      <c r="R170" s="213">
        <v>0.03</v>
      </c>
      <c r="S170" s="213"/>
      <c r="T170" s="213">
        <v>3.2877040000000003E-2</v>
      </c>
      <c r="U170" s="213"/>
      <c r="V170" s="213">
        <v>0.03</v>
      </c>
      <c r="W170" s="213"/>
      <c r="X170" s="213"/>
      <c r="Y170" s="213"/>
      <c r="Z170" s="213">
        <v>8.8978692733283893</v>
      </c>
      <c r="AA170" s="213"/>
      <c r="AB170" s="213"/>
      <c r="AC170" s="213"/>
      <c r="AD170" s="213">
        <v>8.9260981033283908</v>
      </c>
      <c r="AE170" s="213"/>
      <c r="AF170" s="192">
        <f t="shared" si="62"/>
        <v>1.7711700000000094E-3</v>
      </c>
      <c r="AG170" s="192"/>
      <c r="AH170" s="193">
        <f t="shared" si="54"/>
        <v>2.9519500000000157E-2</v>
      </c>
      <c r="AI170" s="213" t="s">
        <v>254</v>
      </c>
    </row>
    <row r="171" spans="1:35" ht="47.25">
      <c r="A171" s="13" t="s">
        <v>128</v>
      </c>
      <c r="B171" s="212" t="s">
        <v>296</v>
      </c>
      <c r="C171" s="190" t="s">
        <v>297</v>
      </c>
      <c r="D171" s="213">
        <v>0</v>
      </c>
      <c r="E171" s="213"/>
      <c r="F171" s="192">
        <f t="shared" si="61"/>
        <v>0</v>
      </c>
      <c r="G171" s="213"/>
      <c r="H171" s="213">
        <v>0</v>
      </c>
      <c r="I171" s="213"/>
      <c r="J171" s="213">
        <v>0</v>
      </c>
      <c r="K171" s="213"/>
      <c r="L171" s="213">
        <v>0.89815107999999999</v>
      </c>
      <c r="M171" s="213"/>
      <c r="N171" s="213">
        <v>0</v>
      </c>
      <c r="O171" s="213"/>
      <c r="P171" s="213">
        <v>0</v>
      </c>
      <c r="Q171" s="213"/>
      <c r="R171" s="213">
        <v>0</v>
      </c>
      <c r="S171" s="213"/>
      <c r="T171" s="213">
        <v>0.89815107999999999</v>
      </c>
      <c r="U171" s="213"/>
      <c r="V171" s="213">
        <v>0</v>
      </c>
      <c r="W171" s="213"/>
      <c r="X171" s="213"/>
      <c r="Y171" s="213"/>
      <c r="Z171" s="213">
        <v>0</v>
      </c>
      <c r="AA171" s="213"/>
      <c r="AB171" s="213"/>
      <c r="AC171" s="213"/>
      <c r="AD171" s="213">
        <v>0</v>
      </c>
      <c r="AE171" s="213"/>
      <c r="AF171" s="192">
        <f>(T171+P171)-(R171+N171)</f>
        <v>0.89815107999999999</v>
      </c>
      <c r="AG171" s="192"/>
      <c r="AH171" s="193" t="str">
        <f t="shared" si="54"/>
        <v/>
      </c>
      <c r="AI171" s="213" t="s">
        <v>298</v>
      </c>
    </row>
    <row r="172" spans="1:35" ht="31.5">
      <c r="A172" s="13" t="s">
        <v>128</v>
      </c>
      <c r="B172" s="212" t="s">
        <v>299</v>
      </c>
      <c r="C172" s="190" t="s">
        <v>300</v>
      </c>
      <c r="D172" s="213">
        <v>17.689384857282903</v>
      </c>
      <c r="E172" s="213"/>
      <c r="F172" s="192">
        <f t="shared" si="61"/>
        <v>0</v>
      </c>
      <c r="G172" s="213"/>
      <c r="H172" s="213">
        <v>17.689384857282903</v>
      </c>
      <c r="I172" s="213"/>
      <c r="J172" s="213">
        <v>17.689384857282903</v>
      </c>
      <c r="K172" s="213"/>
      <c r="L172" s="213">
        <v>16.583030398305084</v>
      </c>
      <c r="M172" s="213"/>
      <c r="N172" s="213">
        <v>0</v>
      </c>
      <c r="O172" s="213"/>
      <c r="P172" s="213">
        <v>0</v>
      </c>
      <c r="Q172" s="213"/>
      <c r="R172" s="213">
        <v>0.67370810000000358</v>
      </c>
      <c r="S172" s="213"/>
      <c r="T172" s="213">
        <v>16.583030398305084</v>
      </c>
      <c r="U172" s="213"/>
      <c r="V172" s="213">
        <v>13.36742913</v>
      </c>
      <c r="W172" s="213"/>
      <c r="X172" s="213"/>
      <c r="Y172" s="213"/>
      <c r="Z172" s="213">
        <v>3.6482476272828985</v>
      </c>
      <c r="AA172" s="213"/>
      <c r="AB172" s="213"/>
      <c r="AC172" s="213"/>
      <c r="AD172" s="213">
        <v>5.663693299491527</v>
      </c>
      <c r="AE172" s="213"/>
      <c r="AF172" s="192">
        <f>(T172+P172)-(R172+N172)</f>
        <v>15.90932229830508</v>
      </c>
      <c r="AG172" s="192"/>
      <c r="AH172" s="193">
        <f t="shared" si="54"/>
        <v>23.614562892007672</v>
      </c>
      <c r="AI172" s="213" t="s">
        <v>301</v>
      </c>
    </row>
    <row r="173" spans="1:35">
      <c r="A173" s="214"/>
      <c r="B173" s="229"/>
      <c r="C173" s="215"/>
      <c r="D173" s="230"/>
      <c r="E173" s="230"/>
      <c r="F173" s="230"/>
      <c r="G173" s="230"/>
      <c r="H173" s="230"/>
      <c r="I173" s="231"/>
      <c r="J173" s="231"/>
      <c r="K173" s="231"/>
      <c r="L173" s="231"/>
      <c r="M173" s="231"/>
      <c r="N173" s="231"/>
      <c r="O173" s="231"/>
      <c r="P173" s="231"/>
      <c r="Q173" s="231"/>
      <c r="R173" s="231"/>
      <c r="S173" s="231"/>
      <c r="T173" s="231"/>
      <c r="U173" s="231"/>
      <c r="V173" s="231"/>
      <c r="W173" s="231"/>
      <c r="X173" s="231"/>
      <c r="Y173" s="231"/>
      <c r="Z173" s="231"/>
      <c r="AA173" s="231"/>
      <c r="AB173" s="231"/>
      <c r="AC173" s="231"/>
      <c r="AD173" s="230"/>
      <c r="AE173" s="230"/>
      <c r="AF173" s="230"/>
      <c r="AG173" s="230"/>
      <c r="AH173" s="230"/>
      <c r="AI173" s="230"/>
    </row>
    <row r="175" spans="1:35">
      <c r="N175" s="223">
        <f>N172+R172</f>
        <v>0.67370810000000358</v>
      </c>
      <c r="P175" s="223">
        <f>P172+T172</f>
        <v>16.583030398305084</v>
      </c>
    </row>
  </sheetData>
  <autoFilter ref="A19:AM19"/>
  <mergeCells count="35">
    <mergeCell ref="S17:T17"/>
    <mergeCell ref="I17:J17"/>
    <mergeCell ref="K17:L17"/>
    <mergeCell ref="M17:N17"/>
    <mergeCell ref="O17:P17"/>
    <mergeCell ref="Q17:R17"/>
    <mergeCell ref="Y16:AB16"/>
    <mergeCell ref="AE16:AF17"/>
    <mergeCell ref="AG16:AH17"/>
    <mergeCell ref="U17:V17"/>
    <mergeCell ref="W17:X17"/>
    <mergeCell ref="Y17:Z17"/>
    <mergeCell ref="AA17:AB17"/>
    <mergeCell ref="A13:AI13"/>
    <mergeCell ref="A14:AI14"/>
    <mergeCell ref="A15:A18"/>
    <mergeCell ref="B15:B18"/>
    <mergeCell ref="C15:C18"/>
    <mergeCell ref="D15:D18"/>
    <mergeCell ref="E15:F17"/>
    <mergeCell ref="G15:H17"/>
    <mergeCell ref="I15:AB15"/>
    <mergeCell ref="AC15:AD16"/>
    <mergeCell ref="AE15:AH15"/>
    <mergeCell ref="AI15:AI18"/>
    <mergeCell ref="I16:L16"/>
    <mergeCell ref="M16:P16"/>
    <mergeCell ref="Q16:T16"/>
    <mergeCell ref="U16:X16"/>
    <mergeCell ref="A12:AI12"/>
    <mergeCell ref="A4:AI4"/>
    <mergeCell ref="A6:AI6"/>
    <mergeCell ref="A7:AI7"/>
    <mergeCell ref="A9:AI9"/>
    <mergeCell ref="A10:AI10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1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13"/>
  <sheetViews>
    <sheetView view="pageBreakPreview" zoomScale="50" zoomScaleNormal="100" zoomScaleSheetLayoutView="50" workbookViewId="0">
      <pane xSplit="4" ySplit="29" topLeftCell="N183" activePane="bottomRight" state="frozen"/>
      <selection activeCell="U34" sqref="U34"/>
      <selection pane="topRight" activeCell="U34" sqref="U34"/>
      <selection pane="bottomLeft" activeCell="U34" sqref="U34"/>
      <selection pane="bottomRight" activeCell="U34" sqref="U34"/>
    </sheetView>
  </sheetViews>
  <sheetFormatPr defaultColWidth="9" defaultRowHeight="15.75"/>
  <cols>
    <col min="1" max="1" width="9" style="1"/>
    <col min="2" max="2" width="15.25" style="1" customWidth="1"/>
    <col min="3" max="3" width="37.25" style="1" bestFit="1" customWidth="1"/>
    <col min="4" max="4" width="18.25" style="1" customWidth="1"/>
    <col min="5" max="5" width="18" style="1" customWidth="1"/>
    <col min="6" max="6" width="11.375" style="1" customWidth="1"/>
    <col min="7" max="7" width="12.125" style="1" customWidth="1"/>
    <col min="8" max="8" width="13.5" style="1" customWidth="1"/>
    <col min="9" max="11" width="13" style="1" customWidth="1"/>
    <col min="12" max="12" width="11" style="1" customWidth="1"/>
    <col min="13" max="13" width="10.875" style="1" customWidth="1"/>
    <col min="14" max="14" width="11" style="1" customWidth="1"/>
    <col min="15" max="15" width="11.75" style="1" customWidth="1"/>
    <col min="16" max="16" width="9.875" style="1" customWidth="1"/>
    <col min="17" max="18" width="9.375" style="1" customWidth="1"/>
    <col min="19" max="20" width="9.625" style="1" customWidth="1"/>
    <col min="21" max="21" width="9.875" style="1" customWidth="1"/>
    <col min="22" max="22" width="11.125" style="1" customWidth="1"/>
    <col min="23" max="24" width="10.5" style="1" customWidth="1"/>
    <col min="25" max="26" width="9.125" style="1" customWidth="1"/>
    <col min="27" max="28" width="8.5" style="1" customWidth="1"/>
    <col min="29" max="30" width="9.125" style="1" customWidth="1"/>
    <col min="31" max="31" width="7.875" style="1" customWidth="1"/>
    <col min="32" max="34" width="10.625" style="1" customWidth="1"/>
    <col min="35" max="36" width="13" style="1" customWidth="1"/>
    <col min="37" max="37" width="13.125" style="1" customWidth="1"/>
    <col min="38" max="38" width="34.25" style="1" customWidth="1"/>
    <col min="39" max="39" width="10.875" style="1" customWidth="1"/>
    <col min="40" max="40" width="13.25" style="1" customWidth="1"/>
    <col min="41" max="42" width="10.625" style="1" customWidth="1"/>
    <col min="43" max="43" width="12.125" style="1" customWidth="1"/>
    <col min="44" max="44" width="10.625" style="1" customWidth="1"/>
    <col min="45" max="45" width="22.75" style="1" customWidth="1"/>
    <col min="46" max="83" width="10.625" style="1" customWidth="1"/>
    <col min="84" max="84" width="12.125" style="1" customWidth="1"/>
    <col min="85" max="85" width="11.5" style="1" customWidth="1"/>
    <col min="86" max="86" width="14.125" style="1" customWidth="1"/>
    <col min="87" max="87" width="15.125" style="1" customWidth="1"/>
    <col min="88" max="88" width="13" style="1" customWidth="1"/>
    <col min="89" max="89" width="11.75" style="1" customWidth="1"/>
    <col min="90" max="90" width="17.5" style="1" customWidth="1"/>
    <col min="91" max="16384" width="9" style="1"/>
  </cols>
  <sheetData>
    <row r="1" spans="1:42" ht="23.25" hidden="1" customHeight="1">
      <c r="AL1" s="5" t="s">
        <v>30</v>
      </c>
    </row>
    <row r="2" spans="1:42" ht="18.75" hidden="1">
      <c r="AL2" s="3" t="s">
        <v>0</v>
      </c>
    </row>
    <row r="3" spans="1:42" ht="18.75" hidden="1">
      <c r="AL3" s="3" t="s">
        <v>27</v>
      </c>
    </row>
    <row r="4" spans="1:42" ht="18.75" hidden="1">
      <c r="A4" s="457" t="s">
        <v>31</v>
      </c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  <c r="AB4" s="457"/>
      <c r="AC4" s="457"/>
      <c r="AD4" s="457"/>
      <c r="AE4" s="457"/>
      <c r="AF4" s="457"/>
      <c r="AG4" s="457"/>
      <c r="AH4" s="457"/>
      <c r="AI4" s="457"/>
      <c r="AJ4" s="457"/>
      <c r="AK4" s="457"/>
      <c r="AL4" s="457"/>
      <c r="AM4" s="7"/>
      <c r="AN4" s="7"/>
      <c r="AO4" s="7"/>
      <c r="AP4" s="7"/>
    </row>
    <row r="5" spans="1:42" ht="18.75" hidden="1">
      <c r="AP5" s="3"/>
    </row>
    <row r="6" spans="1:42" ht="18.75" hidden="1" customHeight="1">
      <c r="A6" s="460" t="s">
        <v>302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60"/>
      <c r="U6" s="460"/>
      <c r="V6" s="460"/>
      <c r="W6" s="460"/>
      <c r="X6" s="460"/>
      <c r="Y6" s="460"/>
      <c r="Z6" s="460"/>
      <c r="AA6" s="460"/>
      <c r="AB6" s="460"/>
      <c r="AC6" s="460"/>
      <c r="AD6" s="460"/>
      <c r="AE6" s="460"/>
      <c r="AF6" s="460"/>
      <c r="AG6" s="460"/>
      <c r="AH6" s="460"/>
      <c r="AI6" s="460"/>
      <c r="AJ6" s="460"/>
      <c r="AK6" s="460"/>
      <c r="AL6" s="460"/>
      <c r="AM6" s="11"/>
      <c r="AN6" s="11"/>
      <c r="AO6" s="11"/>
      <c r="AP6" s="11"/>
    </row>
    <row r="7" spans="1:42" ht="18.75" hidden="1" customHeight="1">
      <c r="A7" s="460" t="s">
        <v>23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460"/>
      <c r="Y7" s="460"/>
      <c r="Z7" s="460"/>
      <c r="AA7" s="460"/>
      <c r="AB7" s="460"/>
      <c r="AC7" s="460"/>
      <c r="AD7" s="460"/>
      <c r="AE7" s="460"/>
      <c r="AF7" s="460"/>
      <c r="AG7" s="460"/>
      <c r="AH7" s="460"/>
      <c r="AI7" s="460"/>
      <c r="AJ7" s="460"/>
      <c r="AK7" s="460"/>
      <c r="AL7" s="460"/>
      <c r="AM7" s="11"/>
      <c r="AN7" s="11"/>
      <c r="AO7" s="11"/>
      <c r="AP7" s="11"/>
    </row>
    <row r="8" spans="1:42" ht="18.75" hidden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</row>
    <row r="9" spans="1:42" ht="18.75" hidden="1">
      <c r="A9" s="488" t="s">
        <v>303</v>
      </c>
      <c r="B9" s="488"/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88"/>
      <c r="O9" s="488"/>
      <c r="P9" s="488"/>
      <c r="Q9" s="488"/>
      <c r="R9" s="488"/>
      <c r="S9" s="488"/>
      <c r="T9" s="488"/>
      <c r="U9" s="488"/>
      <c r="V9" s="488"/>
      <c r="W9" s="488"/>
      <c r="X9" s="488"/>
      <c r="Y9" s="488"/>
      <c r="Z9" s="488"/>
      <c r="AA9" s="488"/>
      <c r="AB9" s="488"/>
      <c r="AC9" s="488"/>
      <c r="AD9" s="488"/>
      <c r="AE9" s="488"/>
      <c r="AF9" s="488"/>
      <c r="AG9" s="488"/>
      <c r="AH9" s="488"/>
      <c r="AI9" s="488"/>
      <c r="AJ9" s="488"/>
      <c r="AK9" s="488"/>
      <c r="AL9" s="488"/>
      <c r="AM9" s="9"/>
      <c r="AN9" s="9"/>
      <c r="AO9" s="9"/>
      <c r="AP9" s="9"/>
    </row>
    <row r="10" spans="1:42" hidden="1">
      <c r="A10" s="489" t="s">
        <v>12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  <c r="R10" s="489"/>
      <c r="S10" s="489"/>
      <c r="T10" s="489"/>
      <c r="U10" s="489"/>
      <c r="V10" s="489"/>
      <c r="W10" s="489"/>
      <c r="X10" s="489"/>
      <c r="Y10" s="489"/>
      <c r="Z10" s="489"/>
      <c r="AA10" s="489"/>
      <c r="AB10" s="489"/>
      <c r="AC10" s="489"/>
      <c r="AD10" s="489"/>
      <c r="AE10" s="489"/>
      <c r="AF10" s="489"/>
      <c r="AG10" s="489"/>
      <c r="AH10" s="489"/>
      <c r="AI10" s="489"/>
      <c r="AJ10" s="489"/>
      <c r="AK10" s="489"/>
      <c r="AL10" s="489"/>
      <c r="AM10" s="8"/>
      <c r="AN10" s="8"/>
      <c r="AO10" s="8"/>
      <c r="AP10" s="8"/>
    </row>
    <row r="11" spans="1:42" hidden="1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</row>
    <row r="12" spans="1:42" ht="18.75" hidden="1">
      <c r="A12" s="495" t="s">
        <v>304</v>
      </c>
      <c r="B12" s="488"/>
      <c r="C12" s="488"/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488"/>
      <c r="S12" s="488"/>
      <c r="T12" s="488"/>
      <c r="U12" s="488"/>
      <c r="V12" s="488"/>
      <c r="W12" s="488"/>
      <c r="X12" s="488"/>
      <c r="Y12" s="488"/>
      <c r="Z12" s="488"/>
      <c r="AA12" s="488"/>
      <c r="AB12" s="488"/>
      <c r="AC12" s="488"/>
      <c r="AD12" s="488"/>
      <c r="AE12" s="488"/>
      <c r="AF12" s="488"/>
      <c r="AG12" s="488"/>
      <c r="AH12" s="488"/>
      <c r="AI12" s="488"/>
      <c r="AJ12" s="488"/>
      <c r="AK12" s="488"/>
      <c r="AL12" s="488"/>
      <c r="AM12" s="6"/>
      <c r="AN12" s="6"/>
      <c r="AO12" s="6"/>
      <c r="AP12" s="6"/>
    </row>
    <row r="13" spans="1:42" hidden="1">
      <c r="A13" s="489" t="s">
        <v>21</v>
      </c>
      <c r="B13" s="489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89"/>
      <c r="W13" s="489"/>
      <c r="X13" s="489"/>
      <c r="Y13" s="489"/>
      <c r="Z13" s="489"/>
      <c r="AA13" s="489"/>
      <c r="AB13" s="489"/>
      <c r="AC13" s="489"/>
      <c r="AD13" s="489"/>
      <c r="AE13" s="489"/>
      <c r="AF13" s="489"/>
      <c r="AG13" s="489"/>
      <c r="AH13" s="489"/>
      <c r="AI13" s="489"/>
      <c r="AJ13" s="489"/>
      <c r="AK13" s="489"/>
      <c r="AL13" s="489"/>
      <c r="AM13" s="8"/>
      <c r="AN13" s="8"/>
      <c r="AO13" s="8"/>
      <c r="AP13" s="8"/>
    </row>
    <row r="14" spans="1:42" ht="26.25" hidden="1" customHeight="1">
      <c r="A14" s="466" t="s">
        <v>25</v>
      </c>
      <c r="B14" s="466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G14" s="466"/>
      <c r="AH14" s="466"/>
      <c r="AI14" s="466"/>
      <c r="AJ14" s="466"/>
      <c r="AK14" s="466"/>
      <c r="AL14" s="466"/>
      <c r="AM14" s="121"/>
      <c r="AN14" s="121"/>
      <c r="AO14" s="121"/>
      <c r="AP14" s="121"/>
    </row>
    <row r="15" spans="1:42" ht="26.25" customHeight="1">
      <c r="A15" s="232"/>
      <c r="B15" s="233"/>
      <c r="C15" s="232"/>
      <c r="D15" s="232"/>
      <c r="E15" s="234">
        <v>0</v>
      </c>
      <c r="F15" s="234">
        <v>0</v>
      </c>
      <c r="G15" s="234">
        <v>0</v>
      </c>
      <c r="H15" s="234">
        <v>0</v>
      </c>
      <c r="I15" s="234">
        <v>0</v>
      </c>
      <c r="J15" s="234"/>
      <c r="K15" s="234"/>
      <c r="L15" s="234">
        <v>0</v>
      </c>
      <c r="M15" s="234">
        <v>0</v>
      </c>
      <c r="N15" s="234">
        <v>0</v>
      </c>
      <c r="O15" s="234">
        <v>0</v>
      </c>
      <c r="P15" s="234">
        <v>0</v>
      </c>
      <c r="Q15" s="234">
        <v>0</v>
      </c>
      <c r="R15" s="234">
        <v>0</v>
      </c>
      <c r="S15" s="234">
        <v>0</v>
      </c>
      <c r="T15" s="234">
        <v>0</v>
      </c>
      <c r="U15" s="234">
        <v>0</v>
      </c>
      <c r="V15" s="234">
        <v>0</v>
      </c>
      <c r="W15" s="234">
        <v>0</v>
      </c>
      <c r="X15" s="234">
        <v>0</v>
      </c>
      <c r="Y15" s="234">
        <v>0</v>
      </c>
      <c r="Z15" s="234">
        <v>0</v>
      </c>
      <c r="AA15" s="234">
        <v>0</v>
      </c>
      <c r="AB15" s="234">
        <v>0</v>
      </c>
      <c r="AC15" s="234">
        <v>0</v>
      </c>
      <c r="AD15" s="234">
        <v>0</v>
      </c>
      <c r="AE15" s="234">
        <v>0</v>
      </c>
      <c r="AF15" s="234">
        <v>0</v>
      </c>
      <c r="AG15" s="234">
        <v>0</v>
      </c>
      <c r="AH15" s="234">
        <v>0</v>
      </c>
      <c r="AI15" s="234">
        <v>0</v>
      </c>
      <c r="AJ15" s="234">
        <v>0</v>
      </c>
      <c r="AK15" s="234">
        <v>0</v>
      </c>
      <c r="AL15" s="235"/>
      <c r="AM15" s="121"/>
      <c r="AN15" s="121"/>
      <c r="AO15" s="121"/>
      <c r="AP15" s="121"/>
    </row>
    <row r="16" spans="1:42" ht="26.25" customHeight="1">
      <c r="A16" s="232"/>
      <c r="B16" s="233"/>
      <c r="C16" s="232"/>
      <c r="D16" s="232"/>
      <c r="E16" s="235">
        <v>360.46693153320359</v>
      </c>
      <c r="F16" s="235"/>
      <c r="G16" s="235">
        <v>657.73285079000004</v>
      </c>
      <c r="H16" s="235"/>
      <c r="I16" s="235">
        <v>1576.2027504693306</v>
      </c>
      <c r="J16" s="235"/>
      <c r="K16" s="235"/>
      <c r="L16" s="236"/>
      <c r="M16" s="236">
        <v>510.54544327883536</v>
      </c>
      <c r="N16" s="236"/>
      <c r="O16" s="236">
        <v>102.54292194</v>
      </c>
      <c r="P16" s="236"/>
      <c r="Q16" s="236">
        <v>15.559999999999999</v>
      </c>
      <c r="R16" s="236"/>
      <c r="S16" s="236">
        <v>36.437420940000017</v>
      </c>
      <c r="T16" s="236"/>
      <c r="U16" s="236">
        <v>106.10123695918809</v>
      </c>
      <c r="V16" s="236"/>
      <c r="W16" s="236">
        <v>66.105501000000004</v>
      </c>
      <c r="X16" s="236"/>
      <c r="Y16" s="236">
        <v>25.054809054706094</v>
      </c>
      <c r="Z16" s="236"/>
      <c r="AA16" s="236">
        <v>0</v>
      </c>
      <c r="AB16" s="236"/>
      <c r="AC16" s="236">
        <v>363.82939726494118</v>
      </c>
      <c r="AD16" s="236"/>
      <c r="AE16" s="236">
        <v>0</v>
      </c>
      <c r="AF16" s="235"/>
      <c r="AG16" s="235">
        <v>1559.0058549265564</v>
      </c>
      <c r="AH16" s="235"/>
      <c r="AI16" s="235">
        <v>-19.118315019188088</v>
      </c>
      <c r="AJ16" s="235"/>
      <c r="AK16" s="235">
        <v>-0.15714384874782628</v>
      </c>
      <c r="AL16" s="235"/>
      <c r="AM16" s="121"/>
      <c r="AN16" s="121"/>
      <c r="AO16" s="121"/>
      <c r="AP16" s="121"/>
    </row>
    <row r="17" spans="1:39" ht="68.25" customHeight="1">
      <c r="A17" s="469" t="s">
        <v>19</v>
      </c>
      <c r="B17" s="496" t="s">
        <v>305</v>
      </c>
      <c r="C17" s="469" t="s">
        <v>16</v>
      </c>
      <c r="D17" s="469" t="s">
        <v>1</v>
      </c>
      <c r="E17" s="471" t="s">
        <v>28</v>
      </c>
      <c r="F17" s="474" t="s">
        <v>238</v>
      </c>
      <c r="G17" s="475"/>
      <c r="H17" s="474" t="s">
        <v>234</v>
      </c>
      <c r="I17" s="475"/>
      <c r="J17" s="361"/>
      <c r="K17" s="361"/>
      <c r="L17" s="480" t="s">
        <v>14</v>
      </c>
      <c r="M17" s="481"/>
      <c r="N17" s="481"/>
      <c r="O17" s="481"/>
      <c r="P17" s="481"/>
      <c r="Q17" s="481"/>
      <c r="R17" s="481"/>
      <c r="S17" s="481"/>
      <c r="T17" s="481"/>
      <c r="U17" s="481"/>
      <c r="V17" s="481"/>
      <c r="W17" s="481"/>
      <c r="X17" s="481"/>
      <c r="Y17" s="481"/>
      <c r="Z17" s="481"/>
      <c r="AA17" s="481"/>
      <c r="AB17" s="481"/>
      <c r="AC17" s="481"/>
      <c r="AD17" s="481"/>
      <c r="AE17" s="483"/>
      <c r="AF17" s="474" t="s">
        <v>29</v>
      </c>
      <c r="AG17" s="475"/>
      <c r="AH17" s="474" t="s">
        <v>15</v>
      </c>
      <c r="AI17" s="487"/>
      <c r="AJ17" s="487"/>
      <c r="AK17" s="475"/>
      <c r="AL17" s="471" t="s">
        <v>3</v>
      </c>
    </row>
    <row r="18" spans="1:39" ht="31.5" customHeight="1">
      <c r="A18" s="469"/>
      <c r="B18" s="497"/>
      <c r="C18" s="469"/>
      <c r="D18" s="469"/>
      <c r="E18" s="472"/>
      <c r="F18" s="476"/>
      <c r="G18" s="477"/>
      <c r="H18" s="476"/>
      <c r="I18" s="477"/>
      <c r="J18" s="362"/>
      <c r="K18" s="362"/>
      <c r="L18" s="484" t="s">
        <v>7</v>
      </c>
      <c r="M18" s="485"/>
      <c r="N18" s="485"/>
      <c r="O18" s="486"/>
      <c r="P18" s="480" t="s">
        <v>8</v>
      </c>
      <c r="Q18" s="481"/>
      <c r="R18" s="481"/>
      <c r="S18" s="483"/>
      <c r="T18" s="480" t="s">
        <v>9</v>
      </c>
      <c r="U18" s="481"/>
      <c r="V18" s="481"/>
      <c r="W18" s="483"/>
      <c r="X18" s="480" t="s">
        <v>10</v>
      </c>
      <c r="Y18" s="481"/>
      <c r="Z18" s="481"/>
      <c r="AA18" s="483"/>
      <c r="AB18" s="480" t="s">
        <v>11</v>
      </c>
      <c r="AC18" s="481"/>
      <c r="AD18" s="481"/>
      <c r="AE18" s="483"/>
      <c r="AF18" s="478"/>
      <c r="AG18" s="479"/>
      <c r="AH18" s="469" t="s">
        <v>5</v>
      </c>
      <c r="AI18" s="469"/>
      <c r="AJ18" s="469" t="s">
        <v>4</v>
      </c>
      <c r="AK18" s="469"/>
      <c r="AL18" s="472"/>
    </row>
    <row r="19" spans="1:39" ht="31.5" customHeight="1">
      <c r="A19" s="469"/>
      <c r="B19" s="497"/>
      <c r="C19" s="469"/>
      <c r="D19" s="469"/>
      <c r="E19" s="472"/>
      <c r="F19" s="476"/>
      <c r="G19" s="477"/>
      <c r="H19" s="478"/>
      <c r="I19" s="479"/>
      <c r="J19" s="177"/>
      <c r="K19" s="177"/>
      <c r="L19" s="469" t="s">
        <v>6</v>
      </c>
      <c r="M19" s="469"/>
      <c r="N19" s="469" t="s">
        <v>26</v>
      </c>
      <c r="O19" s="469"/>
      <c r="P19" s="469" t="s">
        <v>6</v>
      </c>
      <c r="Q19" s="469"/>
      <c r="R19" s="469" t="s">
        <v>26</v>
      </c>
      <c r="S19" s="469"/>
      <c r="T19" s="469" t="s">
        <v>6</v>
      </c>
      <c r="U19" s="469"/>
      <c r="V19" s="469" t="s">
        <v>26</v>
      </c>
      <c r="W19" s="469"/>
      <c r="X19" s="469" t="s">
        <v>6</v>
      </c>
      <c r="Y19" s="469"/>
      <c r="Z19" s="469" t="s">
        <v>26</v>
      </c>
      <c r="AA19" s="469"/>
      <c r="AB19" s="469" t="s">
        <v>6</v>
      </c>
      <c r="AC19" s="469"/>
      <c r="AD19" s="469" t="s">
        <v>26</v>
      </c>
      <c r="AE19" s="469"/>
      <c r="AF19" s="176"/>
      <c r="AG19" s="177"/>
      <c r="AH19" s="469"/>
      <c r="AI19" s="469"/>
      <c r="AJ19" s="469"/>
      <c r="AK19" s="469"/>
      <c r="AL19" s="472"/>
    </row>
    <row r="20" spans="1:39" ht="155.25" customHeight="1">
      <c r="A20" s="469"/>
      <c r="B20" s="498"/>
      <c r="C20" s="469"/>
      <c r="D20" s="469"/>
      <c r="E20" s="473"/>
      <c r="F20" s="59" t="s">
        <v>2</v>
      </c>
      <c r="G20" s="59" t="s">
        <v>13</v>
      </c>
      <c r="H20" s="59" t="s">
        <v>2</v>
      </c>
      <c r="I20" s="59" t="s">
        <v>13</v>
      </c>
      <c r="J20" s="59"/>
      <c r="K20" s="59"/>
      <c r="L20" s="59" t="s">
        <v>2</v>
      </c>
      <c r="M20" s="59" t="s">
        <v>13</v>
      </c>
      <c r="N20" s="59" t="s">
        <v>2</v>
      </c>
      <c r="O20" s="59" t="s">
        <v>13</v>
      </c>
      <c r="P20" s="59" t="s">
        <v>2</v>
      </c>
      <c r="Q20" s="59" t="s">
        <v>13</v>
      </c>
      <c r="R20" s="59" t="s">
        <v>2</v>
      </c>
      <c r="S20" s="59" t="s">
        <v>13</v>
      </c>
      <c r="T20" s="59" t="s">
        <v>2</v>
      </c>
      <c r="U20" s="59" t="s">
        <v>13</v>
      </c>
      <c r="V20" s="59" t="s">
        <v>2</v>
      </c>
      <c r="W20" s="59" t="s">
        <v>13</v>
      </c>
      <c r="X20" s="59" t="s">
        <v>2</v>
      </c>
      <c r="Y20" s="59" t="s">
        <v>13</v>
      </c>
      <c r="Z20" s="59" t="s">
        <v>2</v>
      </c>
      <c r="AA20" s="59" t="s">
        <v>13</v>
      </c>
      <c r="AB20" s="59" t="s">
        <v>2</v>
      </c>
      <c r="AC20" s="59" t="s">
        <v>13</v>
      </c>
      <c r="AD20" s="59" t="s">
        <v>2</v>
      </c>
      <c r="AE20" s="59" t="s">
        <v>13</v>
      </c>
      <c r="AF20" s="59" t="s">
        <v>22</v>
      </c>
      <c r="AG20" s="59" t="s">
        <v>13</v>
      </c>
      <c r="AH20" s="59" t="s">
        <v>22</v>
      </c>
      <c r="AI20" s="59" t="s">
        <v>13</v>
      </c>
      <c r="AJ20" s="59" t="s">
        <v>22</v>
      </c>
      <c r="AK20" s="59" t="s">
        <v>13</v>
      </c>
      <c r="AL20" s="473"/>
      <c r="AM20" s="2"/>
    </row>
    <row r="21" spans="1:39" ht="20.25" customHeight="1">
      <c r="A21" s="58">
        <v>1</v>
      </c>
      <c r="B21" s="58"/>
      <c r="C21" s="58">
        <v>2</v>
      </c>
      <c r="D21" s="58">
        <v>3</v>
      </c>
      <c r="E21" s="58">
        <v>4</v>
      </c>
      <c r="F21" s="58">
        <v>5</v>
      </c>
      <c r="G21" s="58">
        <v>6</v>
      </c>
      <c r="H21" s="58">
        <v>7</v>
      </c>
      <c r="I21" s="58">
        <v>8</v>
      </c>
      <c r="J21" s="58"/>
      <c r="K21" s="58"/>
      <c r="L21" s="58">
        <v>9</v>
      </c>
      <c r="M21" s="58">
        <v>10</v>
      </c>
      <c r="N21" s="58">
        <v>11</v>
      </c>
      <c r="O21" s="58">
        <v>12</v>
      </c>
      <c r="P21" s="58">
        <v>13</v>
      </c>
      <c r="Q21" s="58">
        <v>14</v>
      </c>
      <c r="R21" s="58">
        <v>15</v>
      </c>
      <c r="S21" s="58">
        <v>16</v>
      </c>
      <c r="T21" s="58">
        <v>17</v>
      </c>
      <c r="U21" s="58">
        <v>18</v>
      </c>
      <c r="V21" s="58">
        <v>19</v>
      </c>
      <c r="W21" s="58">
        <v>20</v>
      </c>
      <c r="X21" s="58">
        <v>21</v>
      </c>
      <c r="Y21" s="58">
        <v>22</v>
      </c>
      <c r="Z21" s="58">
        <v>23</v>
      </c>
      <c r="AA21" s="58">
        <v>24</v>
      </c>
      <c r="AB21" s="58">
        <v>25</v>
      </c>
      <c r="AC21" s="58">
        <v>26</v>
      </c>
      <c r="AD21" s="58">
        <v>27</v>
      </c>
      <c r="AE21" s="58">
        <v>28</v>
      </c>
      <c r="AF21" s="58">
        <v>29</v>
      </c>
      <c r="AG21" s="58">
        <v>30</v>
      </c>
      <c r="AH21" s="58">
        <v>31</v>
      </c>
      <c r="AI21" s="58">
        <v>32</v>
      </c>
      <c r="AJ21" s="58">
        <v>33</v>
      </c>
      <c r="AK21" s="58">
        <v>34</v>
      </c>
      <c r="AL21" s="58">
        <v>35</v>
      </c>
      <c r="AM21" s="2"/>
    </row>
    <row r="22" spans="1:39" ht="37.5">
      <c r="A22" s="178" t="s">
        <v>32</v>
      </c>
      <c r="B22" s="237"/>
      <c r="C22" s="238" t="s">
        <v>33</v>
      </c>
      <c r="D22" s="239"/>
      <c r="E22" s="58">
        <v>360.46693153320359</v>
      </c>
      <c r="F22" s="58"/>
      <c r="G22" s="58">
        <v>657.73285079000004</v>
      </c>
      <c r="H22" s="58"/>
      <c r="I22" s="58">
        <v>1576.2027504693308</v>
      </c>
      <c r="J22" s="58"/>
      <c r="K22" s="58"/>
      <c r="L22" s="240"/>
      <c r="M22" s="240">
        <v>510.54544327883542</v>
      </c>
      <c r="N22" s="240"/>
      <c r="O22" s="240">
        <v>102.54292193999999</v>
      </c>
      <c r="P22" s="240"/>
      <c r="Q22" s="240">
        <v>15.559999999999999</v>
      </c>
      <c r="R22" s="240"/>
      <c r="S22" s="240">
        <v>36.437420939999996</v>
      </c>
      <c r="T22" s="240"/>
      <c r="U22" s="240">
        <v>106.10123695918809</v>
      </c>
      <c r="V22" s="240"/>
      <c r="W22" s="240">
        <v>66.105501000000004</v>
      </c>
      <c r="X22" s="240"/>
      <c r="Y22" s="240">
        <v>25.054809054706091</v>
      </c>
      <c r="Z22" s="240"/>
      <c r="AA22" s="240">
        <v>0</v>
      </c>
      <c r="AB22" s="240"/>
      <c r="AC22" s="240">
        <v>363.82939726494112</v>
      </c>
      <c r="AD22" s="240"/>
      <c r="AE22" s="240">
        <v>0</v>
      </c>
      <c r="AF22" s="58"/>
      <c r="AG22" s="58">
        <v>1559.0058549265564</v>
      </c>
      <c r="AH22" s="58">
        <v>0</v>
      </c>
      <c r="AI22" s="240">
        <v>-19.118315019188103</v>
      </c>
      <c r="AJ22" s="58">
        <v>0</v>
      </c>
      <c r="AK22" s="241">
        <v>-0.15714384874782628</v>
      </c>
      <c r="AL22" s="10"/>
      <c r="AM22" s="2"/>
    </row>
    <row r="23" spans="1:39" ht="37.5">
      <c r="A23" s="178" t="s">
        <v>34</v>
      </c>
      <c r="B23" s="237"/>
      <c r="C23" s="238" t="s">
        <v>35</v>
      </c>
      <c r="D23" s="242"/>
      <c r="E23" s="243">
        <v>157.02124239336487</v>
      </c>
      <c r="F23" s="243">
        <v>0</v>
      </c>
      <c r="G23" s="243">
        <v>189.15177111999998</v>
      </c>
      <c r="H23" s="243">
        <v>0</v>
      </c>
      <c r="I23" s="243">
        <v>995.17712492745761</v>
      </c>
      <c r="J23" s="243"/>
      <c r="K23" s="243"/>
      <c r="L23" s="244">
        <v>0</v>
      </c>
      <c r="M23" s="244">
        <v>15.50250775999997</v>
      </c>
      <c r="N23" s="244">
        <v>0</v>
      </c>
      <c r="O23" s="244">
        <v>70.208197499999997</v>
      </c>
      <c r="P23" s="244">
        <v>0</v>
      </c>
      <c r="Q23" s="244">
        <v>0</v>
      </c>
      <c r="R23" s="244">
        <v>0</v>
      </c>
      <c r="S23" s="244">
        <v>33.957363419999993</v>
      </c>
      <c r="T23" s="244">
        <v>0</v>
      </c>
      <c r="U23" s="244">
        <v>0</v>
      </c>
      <c r="V23" s="244">
        <v>0</v>
      </c>
      <c r="W23" s="244">
        <v>36.250834080000004</v>
      </c>
      <c r="X23" s="244">
        <v>0</v>
      </c>
      <c r="Y23" s="244">
        <v>2.1616507158806701</v>
      </c>
      <c r="Z23" s="244">
        <v>0</v>
      </c>
      <c r="AA23" s="244">
        <v>0</v>
      </c>
      <c r="AB23" s="244">
        <v>0</v>
      </c>
      <c r="AC23" s="244">
        <v>13.3408570441193</v>
      </c>
      <c r="AD23" s="244">
        <v>0</v>
      </c>
      <c r="AE23" s="244">
        <v>0</v>
      </c>
      <c r="AF23" s="243">
        <v>0</v>
      </c>
      <c r="AG23" s="243">
        <v>990.93820355745754</v>
      </c>
      <c r="AH23" s="243">
        <v>0</v>
      </c>
      <c r="AI23" s="243">
        <v>70.208197499999997</v>
      </c>
      <c r="AJ23" s="243">
        <v>0</v>
      </c>
      <c r="AK23" s="245"/>
      <c r="AL23" s="4"/>
    </row>
    <row r="24" spans="1:39" ht="56.25">
      <c r="A24" s="178" t="s">
        <v>36</v>
      </c>
      <c r="B24" s="237"/>
      <c r="C24" s="238" t="s">
        <v>37</v>
      </c>
      <c r="D24" s="246"/>
      <c r="E24" s="247">
        <v>179.18665643263702</v>
      </c>
      <c r="F24" s="247">
        <v>0</v>
      </c>
      <c r="G24" s="247">
        <v>456.04440174000007</v>
      </c>
      <c r="H24" s="247">
        <v>0</v>
      </c>
      <c r="I24" s="247">
        <v>403.03649635999949</v>
      </c>
      <c r="J24" s="247"/>
      <c r="K24" s="247"/>
      <c r="L24" s="248">
        <v>0</v>
      </c>
      <c r="M24" s="248">
        <v>317.0538063599995</v>
      </c>
      <c r="N24" s="248">
        <v>0</v>
      </c>
      <c r="O24" s="248">
        <v>0.45171409000000001</v>
      </c>
      <c r="P24" s="248">
        <v>0</v>
      </c>
      <c r="Q24" s="248">
        <v>15.559999999999999</v>
      </c>
      <c r="R24" s="248">
        <v>0</v>
      </c>
      <c r="S24" s="248">
        <v>0.25135074000000002</v>
      </c>
      <c r="T24" s="248">
        <v>0</v>
      </c>
      <c r="U24" s="248">
        <v>14.62617201467644</v>
      </c>
      <c r="V24" s="248">
        <v>0</v>
      </c>
      <c r="W24" s="248">
        <v>0.20036335</v>
      </c>
      <c r="X24" s="248">
        <v>0</v>
      </c>
      <c r="Y24" s="248">
        <v>6.3919263599999994</v>
      </c>
      <c r="Z24" s="248">
        <v>0</v>
      </c>
      <c r="AA24" s="248">
        <v>0</v>
      </c>
      <c r="AB24" s="248">
        <v>0</v>
      </c>
      <c r="AC24" s="248">
        <v>280.47570798532303</v>
      </c>
      <c r="AD24" s="248">
        <v>0</v>
      </c>
      <c r="AE24" s="248">
        <v>0</v>
      </c>
      <c r="AF24" s="247">
        <v>0</v>
      </c>
      <c r="AG24" s="247">
        <v>402.58478226999949</v>
      </c>
      <c r="AH24" s="247">
        <v>0</v>
      </c>
      <c r="AI24" s="247">
        <v>-29.734457924676441</v>
      </c>
      <c r="AJ24" s="247">
        <v>0</v>
      </c>
      <c r="AK24" s="249">
        <v>-0.98503572795582106</v>
      </c>
      <c r="AL24" s="4"/>
    </row>
    <row r="25" spans="1:39" ht="112.5">
      <c r="A25" s="178" t="s">
        <v>38</v>
      </c>
      <c r="B25" s="237"/>
      <c r="C25" s="250" t="s">
        <v>39</v>
      </c>
      <c r="D25" s="246"/>
      <c r="E25" s="247">
        <v>16.519682707201699</v>
      </c>
      <c r="F25" s="247">
        <v>0</v>
      </c>
      <c r="G25" s="247">
        <v>8.2174636900000007</v>
      </c>
      <c r="H25" s="247">
        <v>0</v>
      </c>
      <c r="I25" s="247">
        <v>133.42012411153024</v>
      </c>
      <c r="J25" s="247"/>
      <c r="K25" s="247"/>
      <c r="L25" s="248">
        <v>0</v>
      </c>
      <c r="M25" s="248">
        <v>133.42012411153036</v>
      </c>
      <c r="N25" s="248">
        <v>0</v>
      </c>
      <c r="O25" s="248">
        <v>8.3619342900000007</v>
      </c>
      <c r="P25" s="248">
        <v>0</v>
      </c>
      <c r="Q25" s="248">
        <v>0</v>
      </c>
      <c r="R25" s="248">
        <v>0</v>
      </c>
      <c r="S25" s="248">
        <v>2.1218966099999998</v>
      </c>
      <c r="T25" s="248">
        <v>0</v>
      </c>
      <c r="U25" s="248">
        <v>90.167291538403205</v>
      </c>
      <c r="V25" s="248">
        <v>0</v>
      </c>
      <c r="W25" s="248">
        <v>6.2400376800000004</v>
      </c>
      <c r="X25" s="248">
        <v>0</v>
      </c>
      <c r="Y25" s="248">
        <v>9.1750014877639341</v>
      </c>
      <c r="Z25" s="248">
        <v>0</v>
      </c>
      <c r="AA25" s="248">
        <v>0</v>
      </c>
      <c r="AB25" s="248">
        <v>0</v>
      </c>
      <c r="AC25" s="248">
        <v>34.077831085363201</v>
      </c>
      <c r="AD25" s="248">
        <v>0</v>
      </c>
      <c r="AE25" s="248">
        <v>0</v>
      </c>
      <c r="AF25" s="247">
        <v>0</v>
      </c>
      <c r="AG25" s="247">
        <v>125.05818982153025</v>
      </c>
      <c r="AH25" s="247">
        <v>0</v>
      </c>
      <c r="AI25" s="247">
        <v>-81.805357248403197</v>
      </c>
      <c r="AJ25" s="247">
        <v>0</v>
      </c>
      <c r="AK25" s="249">
        <v>-0.9072619999189111</v>
      </c>
      <c r="AL25" s="4"/>
    </row>
    <row r="26" spans="1:39" ht="56.25">
      <c r="A26" s="178" t="s">
        <v>40</v>
      </c>
      <c r="B26" s="237"/>
      <c r="C26" s="238" t="s">
        <v>41</v>
      </c>
      <c r="D26" s="246"/>
      <c r="E26" s="247">
        <v>7.73935</v>
      </c>
      <c r="F26" s="247" t="s">
        <v>199</v>
      </c>
      <c r="G26" s="247">
        <v>4.31921424</v>
      </c>
      <c r="H26" s="247" t="s">
        <v>199</v>
      </c>
      <c r="I26" s="247">
        <v>36.569005062161096</v>
      </c>
      <c r="J26" s="247"/>
      <c r="K26" s="247"/>
      <c r="L26" s="248" t="s">
        <v>199</v>
      </c>
      <c r="M26" s="248">
        <v>36.569005062161096</v>
      </c>
      <c r="N26" s="248" t="s">
        <v>199</v>
      </c>
      <c r="O26" s="248">
        <v>8.0369720000000006E-2</v>
      </c>
      <c r="P26" s="248" t="s">
        <v>199</v>
      </c>
      <c r="Q26" s="248">
        <v>0</v>
      </c>
      <c r="R26" s="248" t="s">
        <v>199</v>
      </c>
      <c r="S26" s="248">
        <v>0</v>
      </c>
      <c r="T26" s="248" t="s">
        <v>199</v>
      </c>
      <c r="U26" s="248">
        <v>1.2009628120254401</v>
      </c>
      <c r="V26" s="248" t="s">
        <v>199</v>
      </c>
      <c r="W26" s="248">
        <v>8.0369720000000006E-2</v>
      </c>
      <c r="X26" s="248" t="s">
        <v>199</v>
      </c>
      <c r="Y26" s="248">
        <v>0.89999999999999991</v>
      </c>
      <c r="Z26" s="248" t="s">
        <v>199</v>
      </c>
      <c r="AA26" s="248">
        <v>0</v>
      </c>
      <c r="AB26" s="248" t="s">
        <v>199</v>
      </c>
      <c r="AC26" s="248">
        <v>34.468042250135653</v>
      </c>
      <c r="AD26" s="248" t="s">
        <v>199</v>
      </c>
      <c r="AE26" s="248">
        <v>0</v>
      </c>
      <c r="AF26" s="247" t="s">
        <v>199</v>
      </c>
      <c r="AG26" s="247">
        <v>36.488635342161096</v>
      </c>
      <c r="AH26" s="247">
        <v>0</v>
      </c>
      <c r="AI26" s="247">
        <v>-1.1205930920254401</v>
      </c>
      <c r="AJ26" s="247">
        <v>0</v>
      </c>
      <c r="AK26" s="249">
        <v>-0.93307892701152384</v>
      </c>
      <c r="AL26" s="4"/>
    </row>
    <row r="27" spans="1:39" ht="75">
      <c r="A27" s="178" t="s">
        <v>42</v>
      </c>
      <c r="B27" s="237"/>
      <c r="C27" s="238" t="s">
        <v>43</v>
      </c>
      <c r="D27" s="246"/>
      <c r="E27" s="247">
        <v>0</v>
      </c>
      <c r="F27" s="247">
        <v>0</v>
      </c>
      <c r="G27" s="247">
        <v>0</v>
      </c>
      <c r="H27" s="247">
        <v>0</v>
      </c>
      <c r="I27" s="247">
        <v>0</v>
      </c>
      <c r="J27" s="247"/>
      <c r="K27" s="247"/>
      <c r="L27" s="248">
        <v>0</v>
      </c>
      <c r="M27" s="248">
        <v>0</v>
      </c>
      <c r="N27" s="248">
        <v>0</v>
      </c>
      <c r="O27" s="248">
        <v>0</v>
      </c>
      <c r="P27" s="248">
        <v>0</v>
      </c>
      <c r="Q27" s="248">
        <v>0</v>
      </c>
      <c r="R27" s="248">
        <v>0</v>
      </c>
      <c r="S27" s="248">
        <v>0</v>
      </c>
      <c r="T27" s="248">
        <v>0</v>
      </c>
      <c r="U27" s="248">
        <v>0</v>
      </c>
      <c r="V27" s="248">
        <v>0</v>
      </c>
      <c r="W27" s="248">
        <v>0</v>
      </c>
      <c r="X27" s="248">
        <v>0</v>
      </c>
      <c r="Y27" s="248">
        <v>0</v>
      </c>
      <c r="Z27" s="248">
        <v>0</v>
      </c>
      <c r="AA27" s="248">
        <v>0</v>
      </c>
      <c r="AB27" s="248">
        <v>0</v>
      </c>
      <c r="AC27" s="248">
        <v>0</v>
      </c>
      <c r="AD27" s="248">
        <v>0</v>
      </c>
      <c r="AE27" s="248">
        <v>0</v>
      </c>
      <c r="AF27" s="247">
        <v>0</v>
      </c>
      <c r="AG27" s="247">
        <v>0</v>
      </c>
      <c r="AH27" s="247">
        <v>0</v>
      </c>
      <c r="AI27" s="247">
        <v>0</v>
      </c>
      <c r="AJ27" s="247">
        <v>0</v>
      </c>
      <c r="AK27" s="249"/>
      <c r="AL27" s="4"/>
    </row>
    <row r="28" spans="1:39" ht="37.5">
      <c r="A28" s="178" t="s">
        <v>44</v>
      </c>
      <c r="B28" s="237"/>
      <c r="C28" s="250" t="s">
        <v>45</v>
      </c>
      <c r="D28" s="246"/>
      <c r="E28" s="247">
        <v>0</v>
      </c>
      <c r="F28" s="247" t="s">
        <v>199</v>
      </c>
      <c r="G28" s="247">
        <v>0</v>
      </c>
      <c r="H28" s="247" t="s">
        <v>199</v>
      </c>
      <c r="I28" s="247">
        <v>8.0000000081823988</v>
      </c>
      <c r="J28" s="247"/>
      <c r="K28" s="247"/>
      <c r="L28" s="248" t="s">
        <v>199</v>
      </c>
      <c r="M28" s="248">
        <v>7.9999999851444867</v>
      </c>
      <c r="N28" s="248" t="s">
        <v>199</v>
      </c>
      <c r="O28" s="248">
        <v>23.440706339999998</v>
      </c>
      <c r="P28" s="248" t="s">
        <v>199</v>
      </c>
      <c r="Q28" s="248">
        <v>0</v>
      </c>
      <c r="R28" s="248" t="s">
        <v>199</v>
      </c>
      <c r="S28" s="248">
        <v>0.10681017</v>
      </c>
      <c r="T28" s="248" t="s">
        <v>199</v>
      </c>
      <c r="U28" s="248">
        <v>0.10681059408299801</v>
      </c>
      <c r="V28" s="248" t="s">
        <v>199</v>
      </c>
      <c r="W28" s="248">
        <v>23.333896169999999</v>
      </c>
      <c r="X28" s="248" t="s">
        <v>199</v>
      </c>
      <c r="Y28" s="248">
        <v>6.4262304910614887</v>
      </c>
      <c r="Z28" s="248" t="s">
        <v>199</v>
      </c>
      <c r="AA28" s="248">
        <v>0</v>
      </c>
      <c r="AB28" s="248" t="s">
        <v>199</v>
      </c>
      <c r="AC28" s="248">
        <v>1.4669589000000001</v>
      </c>
      <c r="AD28" s="248" t="s">
        <v>199</v>
      </c>
      <c r="AE28" s="248">
        <v>0</v>
      </c>
      <c r="AF28" s="247" t="s">
        <v>199</v>
      </c>
      <c r="AG28" s="247">
        <v>3.9360439354079899</v>
      </c>
      <c r="AH28" s="247">
        <v>0</v>
      </c>
      <c r="AI28" s="247">
        <v>23.333895745917001</v>
      </c>
      <c r="AJ28" s="247">
        <v>0</v>
      </c>
      <c r="AK28" s="249">
        <v>218.46049959974209</v>
      </c>
      <c r="AL28" s="4"/>
    </row>
    <row r="29" spans="1:39" ht="18.75">
      <c r="A29" s="58"/>
      <c r="B29" s="239"/>
      <c r="C29" s="251"/>
      <c r="D29" s="252"/>
      <c r="E29" s="4"/>
      <c r="F29" s="4"/>
      <c r="G29" s="4"/>
      <c r="H29" s="4"/>
      <c r="I29" s="4"/>
      <c r="J29" s="4"/>
      <c r="K29" s="4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4"/>
      <c r="AG29" s="4"/>
      <c r="AH29" s="4"/>
      <c r="AI29" s="4">
        <v>0</v>
      </c>
      <c r="AJ29" s="4"/>
      <c r="AK29" s="254"/>
      <c r="AL29" s="4"/>
    </row>
    <row r="30" spans="1:39" ht="18.75">
      <c r="A30" s="194" t="s">
        <v>46</v>
      </c>
      <c r="B30" s="255"/>
      <c r="C30" s="256" t="s">
        <v>724</v>
      </c>
      <c r="D30" s="246"/>
      <c r="E30" s="247">
        <v>360.46693153320359</v>
      </c>
      <c r="F30" s="247"/>
      <c r="G30" s="247">
        <v>657.73285079000004</v>
      </c>
      <c r="H30" s="247"/>
      <c r="I30" s="247">
        <v>1576.2027504693308</v>
      </c>
      <c r="J30" s="247"/>
      <c r="K30" s="247"/>
      <c r="L30" s="247"/>
      <c r="M30" s="247">
        <v>510.54544327883542</v>
      </c>
      <c r="N30" s="247"/>
      <c r="O30" s="247">
        <v>102.54292193999999</v>
      </c>
      <c r="P30" s="247"/>
      <c r="Q30" s="247">
        <v>15.559999999999999</v>
      </c>
      <c r="R30" s="247"/>
      <c r="S30" s="247">
        <v>36.437420939999996</v>
      </c>
      <c r="T30" s="247"/>
      <c r="U30" s="247">
        <v>106.10123695918809</v>
      </c>
      <c r="V30" s="247"/>
      <c r="W30" s="247">
        <v>66.105501000000004</v>
      </c>
      <c r="X30" s="247"/>
      <c r="Y30" s="247">
        <v>25.054809054706091</v>
      </c>
      <c r="Z30" s="247">
        <v>0</v>
      </c>
      <c r="AA30" s="247">
        <v>0</v>
      </c>
      <c r="AB30" s="247">
        <v>0</v>
      </c>
      <c r="AC30" s="247">
        <v>363.82939726494112</v>
      </c>
      <c r="AD30" s="247">
        <v>0</v>
      </c>
      <c r="AE30" s="247">
        <v>0</v>
      </c>
      <c r="AF30" s="247">
        <v>0</v>
      </c>
      <c r="AG30" s="247">
        <v>1559.0058549265564</v>
      </c>
      <c r="AH30" s="247">
        <v>0</v>
      </c>
      <c r="AI30" s="247">
        <v>-19.118315019188103</v>
      </c>
      <c r="AJ30" s="247">
        <v>0</v>
      </c>
      <c r="AK30" s="249">
        <v>-0.15714384874782628</v>
      </c>
      <c r="AL30" s="4"/>
    </row>
    <row r="31" spans="1:39" ht="56.25">
      <c r="A31" s="199" t="s">
        <v>48</v>
      </c>
      <c r="B31" s="257"/>
      <c r="C31" s="258" t="s">
        <v>49</v>
      </c>
      <c r="D31" s="246"/>
      <c r="E31" s="247">
        <v>157.02124239336487</v>
      </c>
      <c r="F31" s="247">
        <v>0</v>
      </c>
      <c r="G31" s="247">
        <v>189.15177111999998</v>
      </c>
      <c r="H31" s="247">
        <v>0</v>
      </c>
      <c r="I31" s="247">
        <v>995.17712492745761</v>
      </c>
      <c r="J31" s="247"/>
      <c r="K31" s="247"/>
      <c r="L31" s="248">
        <v>0</v>
      </c>
      <c r="M31" s="248">
        <v>15.50250775999997</v>
      </c>
      <c r="N31" s="248">
        <v>0</v>
      </c>
      <c r="O31" s="248">
        <v>70.208197499999997</v>
      </c>
      <c r="P31" s="248">
        <v>0</v>
      </c>
      <c r="Q31" s="248">
        <v>0</v>
      </c>
      <c r="R31" s="248">
        <v>0</v>
      </c>
      <c r="S31" s="248">
        <v>33.957363419999993</v>
      </c>
      <c r="T31" s="248">
        <v>0</v>
      </c>
      <c r="U31" s="248">
        <v>0</v>
      </c>
      <c r="V31" s="248">
        <v>0</v>
      </c>
      <c r="W31" s="248">
        <v>36.250834080000004</v>
      </c>
      <c r="X31" s="248">
        <v>0</v>
      </c>
      <c r="Y31" s="248">
        <v>2.1616507158806701</v>
      </c>
      <c r="Z31" s="248">
        <v>0</v>
      </c>
      <c r="AA31" s="248">
        <v>0</v>
      </c>
      <c r="AB31" s="248">
        <v>0</v>
      </c>
      <c r="AC31" s="248">
        <v>13.3408570441193</v>
      </c>
      <c r="AD31" s="248">
        <v>0</v>
      </c>
      <c r="AE31" s="248">
        <v>0</v>
      </c>
      <c r="AF31" s="247">
        <v>0</v>
      </c>
      <c r="AG31" s="247">
        <v>990.93820355745754</v>
      </c>
      <c r="AH31" s="247">
        <v>0</v>
      </c>
      <c r="AI31" s="247">
        <v>70.208197499999997</v>
      </c>
      <c r="AJ31" s="247">
        <v>0</v>
      </c>
      <c r="AK31" s="249"/>
      <c r="AL31" s="4"/>
    </row>
    <row r="32" spans="1:39" ht="93.75">
      <c r="A32" s="204" t="s">
        <v>50</v>
      </c>
      <c r="B32" s="259"/>
      <c r="C32" s="260" t="s">
        <v>51</v>
      </c>
      <c r="D32" s="246"/>
      <c r="E32" s="247">
        <v>13.047333421583364</v>
      </c>
      <c r="F32" s="247">
        <v>0</v>
      </c>
      <c r="G32" s="247">
        <v>93.517764669999977</v>
      </c>
      <c r="H32" s="247">
        <v>0</v>
      </c>
      <c r="I32" s="247">
        <v>0</v>
      </c>
      <c r="J32" s="247"/>
      <c r="K32" s="247"/>
      <c r="L32" s="248">
        <v>0</v>
      </c>
      <c r="M32" s="248">
        <v>0</v>
      </c>
      <c r="N32" s="248">
        <v>0</v>
      </c>
      <c r="O32" s="248">
        <v>44.300043639999998</v>
      </c>
      <c r="P32" s="248">
        <v>0</v>
      </c>
      <c r="Q32" s="248">
        <v>0</v>
      </c>
      <c r="R32" s="248">
        <v>0</v>
      </c>
      <c r="S32" s="248">
        <v>19.274904020000001</v>
      </c>
      <c r="T32" s="248">
        <v>0</v>
      </c>
      <c r="U32" s="248">
        <v>0</v>
      </c>
      <c r="V32" s="248">
        <v>0</v>
      </c>
      <c r="W32" s="248">
        <v>25.025139620000001</v>
      </c>
      <c r="X32" s="248">
        <v>0</v>
      </c>
      <c r="Y32" s="248">
        <v>0</v>
      </c>
      <c r="Z32" s="248">
        <v>0</v>
      </c>
      <c r="AA32" s="248">
        <v>0</v>
      </c>
      <c r="AB32" s="248">
        <v>0</v>
      </c>
      <c r="AC32" s="248">
        <v>0</v>
      </c>
      <c r="AD32" s="248">
        <v>0</v>
      </c>
      <c r="AE32" s="248">
        <v>0</v>
      </c>
      <c r="AF32" s="247">
        <v>0</v>
      </c>
      <c r="AG32" s="247">
        <v>0</v>
      </c>
      <c r="AH32" s="247">
        <v>0</v>
      </c>
      <c r="AI32" s="247">
        <v>44.300043639999998</v>
      </c>
      <c r="AJ32" s="247">
        <v>0</v>
      </c>
      <c r="AK32" s="249"/>
      <c r="AL32" s="4"/>
    </row>
    <row r="33" spans="1:38" ht="112.5">
      <c r="A33" s="178" t="s">
        <v>52</v>
      </c>
      <c r="B33" s="237"/>
      <c r="C33" s="238" t="s">
        <v>53</v>
      </c>
      <c r="D33" s="246"/>
      <c r="E33" s="247">
        <v>0.28363960000000005</v>
      </c>
      <c r="F33" s="247"/>
      <c r="G33" s="247">
        <v>89.019176439999981</v>
      </c>
      <c r="H33" s="247"/>
      <c r="I33" s="247"/>
      <c r="J33" s="247"/>
      <c r="K33" s="247"/>
      <c r="L33" s="248"/>
      <c r="M33" s="248">
        <v>0</v>
      </c>
      <c r="N33" s="253"/>
      <c r="O33" s="253">
        <v>37.016267290000002</v>
      </c>
      <c r="P33" s="253"/>
      <c r="Q33" s="253"/>
      <c r="R33" s="253"/>
      <c r="S33" s="253">
        <v>14.090976490000001</v>
      </c>
      <c r="T33" s="253"/>
      <c r="U33" s="253"/>
      <c r="V33" s="253"/>
      <c r="W33" s="253">
        <v>22.925290800000003</v>
      </c>
      <c r="X33" s="253"/>
      <c r="Y33" s="253"/>
      <c r="Z33" s="253"/>
      <c r="AA33" s="253"/>
      <c r="AB33" s="253"/>
      <c r="AC33" s="253"/>
      <c r="AD33" s="253"/>
      <c r="AE33" s="253"/>
      <c r="AF33" s="4"/>
      <c r="AG33" s="4"/>
      <c r="AH33" s="4"/>
      <c r="AI33" s="4">
        <v>37.016267290000002</v>
      </c>
      <c r="AJ33" s="4"/>
      <c r="AK33" s="254"/>
      <c r="AL33" s="4" t="s">
        <v>181</v>
      </c>
    </row>
    <row r="34" spans="1:38" ht="112.5">
      <c r="A34" s="178" t="s">
        <v>54</v>
      </c>
      <c r="B34" s="237"/>
      <c r="C34" s="238" t="s">
        <v>55</v>
      </c>
      <c r="D34" s="246"/>
      <c r="E34" s="247">
        <v>0.21673493191355936</v>
      </c>
      <c r="F34" s="247"/>
      <c r="G34" s="247">
        <v>0.72758157000000001</v>
      </c>
      <c r="H34" s="247"/>
      <c r="I34" s="247"/>
      <c r="J34" s="247"/>
      <c r="K34" s="247"/>
      <c r="L34" s="248"/>
      <c r="M34" s="248">
        <v>0</v>
      </c>
      <c r="N34" s="253"/>
      <c r="O34" s="253">
        <v>2.0479879200000002</v>
      </c>
      <c r="P34" s="253"/>
      <c r="Q34" s="253"/>
      <c r="R34" s="253"/>
      <c r="S34" s="253">
        <v>1.6574925700000001</v>
      </c>
      <c r="T34" s="253"/>
      <c r="U34" s="253"/>
      <c r="V34" s="253"/>
      <c r="W34" s="253">
        <v>0.39049535000000002</v>
      </c>
      <c r="X34" s="253"/>
      <c r="Y34" s="253"/>
      <c r="Z34" s="253"/>
      <c r="AA34" s="253"/>
      <c r="AB34" s="253"/>
      <c r="AC34" s="253"/>
      <c r="AD34" s="253"/>
      <c r="AE34" s="253"/>
      <c r="AF34" s="4"/>
      <c r="AG34" s="4"/>
      <c r="AH34" s="4"/>
      <c r="AI34" s="4">
        <v>2.0479879200000002</v>
      </c>
      <c r="AJ34" s="4"/>
      <c r="AK34" s="254"/>
      <c r="AL34" s="4" t="s">
        <v>181</v>
      </c>
    </row>
    <row r="35" spans="1:38" ht="93.75">
      <c r="A35" s="178" t="s">
        <v>56</v>
      </c>
      <c r="B35" s="237"/>
      <c r="C35" s="238" t="s">
        <v>57</v>
      </c>
      <c r="D35" s="246"/>
      <c r="E35" s="247">
        <v>12.546958889669805</v>
      </c>
      <c r="F35" s="247">
        <v>0</v>
      </c>
      <c r="G35" s="247">
        <v>3.7710066600000003</v>
      </c>
      <c r="H35" s="247">
        <v>0</v>
      </c>
      <c r="I35" s="247">
        <v>0</v>
      </c>
      <c r="J35" s="247"/>
      <c r="K35" s="247"/>
      <c r="L35" s="248">
        <v>0</v>
      </c>
      <c r="M35" s="248">
        <v>0</v>
      </c>
      <c r="N35" s="248">
        <v>0</v>
      </c>
      <c r="O35" s="248">
        <v>5.2357884300000004</v>
      </c>
      <c r="P35" s="248">
        <v>0</v>
      </c>
      <c r="Q35" s="248">
        <v>0</v>
      </c>
      <c r="R35" s="248">
        <v>0</v>
      </c>
      <c r="S35" s="248">
        <v>3.5264349600000005</v>
      </c>
      <c r="T35" s="248">
        <v>0</v>
      </c>
      <c r="U35" s="248">
        <v>0</v>
      </c>
      <c r="V35" s="248">
        <v>0</v>
      </c>
      <c r="W35" s="248">
        <v>1.7093534699999997</v>
      </c>
      <c r="X35" s="248">
        <v>0</v>
      </c>
      <c r="Y35" s="248">
        <v>0</v>
      </c>
      <c r="Z35" s="248">
        <v>0</v>
      </c>
      <c r="AA35" s="248">
        <v>0</v>
      </c>
      <c r="AB35" s="248">
        <v>0</v>
      </c>
      <c r="AC35" s="248">
        <v>0</v>
      </c>
      <c r="AD35" s="248">
        <v>0</v>
      </c>
      <c r="AE35" s="248">
        <v>0</v>
      </c>
      <c r="AF35" s="247">
        <v>0</v>
      </c>
      <c r="AG35" s="247">
        <v>0</v>
      </c>
      <c r="AH35" s="247">
        <v>0</v>
      </c>
      <c r="AI35" s="247">
        <v>5.2357884300000004</v>
      </c>
      <c r="AJ35" s="247">
        <v>0</v>
      </c>
      <c r="AK35" s="249"/>
      <c r="AL35" s="4"/>
    </row>
    <row r="36" spans="1:38" ht="56.25">
      <c r="A36" s="13" t="s">
        <v>46</v>
      </c>
      <c r="B36" s="261">
        <v>97.009332000000001</v>
      </c>
      <c r="C36" s="262" t="s">
        <v>306</v>
      </c>
      <c r="D36" s="252" t="s">
        <v>307</v>
      </c>
      <c r="E36" s="4">
        <v>7.096016949152542</v>
      </c>
      <c r="F36" s="263" t="s">
        <v>199</v>
      </c>
      <c r="G36" s="4"/>
      <c r="H36" s="263" t="s">
        <v>199</v>
      </c>
      <c r="I36" s="4">
        <v>0</v>
      </c>
      <c r="J36" s="4"/>
      <c r="K36" s="4"/>
      <c r="L36" s="264" t="s">
        <v>199</v>
      </c>
      <c r="M36" s="253">
        <v>0</v>
      </c>
      <c r="N36" s="264" t="s">
        <v>199</v>
      </c>
      <c r="O36" s="253">
        <v>0.46916273000000003</v>
      </c>
      <c r="P36" s="264" t="s">
        <v>199</v>
      </c>
      <c r="Q36" s="253">
        <v>0</v>
      </c>
      <c r="R36" s="264" t="s">
        <v>199</v>
      </c>
      <c r="S36" s="253">
        <v>7.1162729999999993E-2</v>
      </c>
      <c r="T36" s="264" t="s">
        <v>199</v>
      </c>
      <c r="U36" s="253">
        <v>0</v>
      </c>
      <c r="V36" s="264" t="s">
        <v>199</v>
      </c>
      <c r="W36" s="253">
        <v>0.39800000000000002</v>
      </c>
      <c r="X36" s="264" t="s">
        <v>199</v>
      </c>
      <c r="Y36" s="253">
        <v>0</v>
      </c>
      <c r="Z36" s="264" t="s">
        <v>199</v>
      </c>
      <c r="AA36" s="253">
        <v>0</v>
      </c>
      <c r="AB36" s="264" t="s">
        <v>199</v>
      </c>
      <c r="AC36" s="253">
        <v>0</v>
      </c>
      <c r="AD36" s="264" t="s">
        <v>199</v>
      </c>
      <c r="AE36" s="253">
        <v>0</v>
      </c>
      <c r="AF36" s="263" t="s">
        <v>199</v>
      </c>
      <c r="AG36" s="4">
        <v>0</v>
      </c>
      <c r="AH36" s="4"/>
      <c r="AI36" s="4">
        <v>0.46916273000000003</v>
      </c>
      <c r="AJ36" s="4"/>
      <c r="AK36" s="254"/>
      <c r="AL36" s="179" t="s">
        <v>181</v>
      </c>
    </row>
    <row r="37" spans="1:38" ht="150">
      <c r="A37" s="13" t="s">
        <v>130</v>
      </c>
      <c r="B37" s="261" t="s">
        <v>308</v>
      </c>
      <c r="C37" s="262" t="s">
        <v>309</v>
      </c>
      <c r="D37" s="252" t="s">
        <v>310</v>
      </c>
      <c r="E37" s="4">
        <v>0.10659322033898305</v>
      </c>
      <c r="F37" s="263" t="s">
        <v>199</v>
      </c>
      <c r="G37" s="4">
        <v>1.9655521200000001</v>
      </c>
      <c r="H37" s="263" t="s">
        <v>199</v>
      </c>
      <c r="I37" s="4">
        <v>0</v>
      </c>
      <c r="J37" s="4"/>
      <c r="K37" s="4"/>
      <c r="L37" s="264" t="s">
        <v>199</v>
      </c>
      <c r="M37" s="253">
        <v>0</v>
      </c>
      <c r="N37" s="264" t="s">
        <v>199</v>
      </c>
      <c r="O37" s="253">
        <v>0.27655997000000004</v>
      </c>
      <c r="P37" s="264" t="s">
        <v>199</v>
      </c>
      <c r="Q37" s="253">
        <v>0</v>
      </c>
      <c r="R37" s="264" t="s">
        <v>199</v>
      </c>
      <c r="S37" s="253">
        <v>0.27655997000000004</v>
      </c>
      <c r="T37" s="264" t="s">
        <v>199</v>
      </c>
      <c r="U37" s="253">
        <v>0</v>
      </c>
      <c r="V37" s="264" t="s">
        <v>199</v>
      </c>
      <c r="W37" s="253">
        <v>0</v>
      </c>
      <c r="X37" s="264" t="s">
        <v>199</v>
      </c>
      <c r="Y37" s="253">
        <v>0</v>
      </c>
      <c r="Z37" s="264" t="s">
        <v>199</v>
      </c>
      <c r="AA37" s="253">
        <v>0</v>
      </c>
      <c r="AB37" s="264" t="s">
        <v>199</v>
      </c>
      <c r="AC37" s="253">
        <v>0</v>
      </c>
      <c r="AD37" s="264" t="s">
        <v>199</v>
      </c>
      <c r="AE37" s="253">
        <v>0</v>
      </c>
      <c r="AF37" s="263" t="s">
        <v>199</v>
      </c>
      <c r="AG37" s="4">
        <v>0</v>
      </c>
      <c r="AH37" s="4"/>
      <c r="AI37" s="4">
        <v>0.27655997000000004</v>
      </c>
      <c r="AJ37" s="4"/>
      <c r="AK37" s="254"/>
      <c r="AL37" s="179" t="s">
        <v>181</v>
      </c>
    </row>
    <row r="38" spans="1:38" ht="168.75">
      <c r="A38" s="13" t="s">
        <v>311</v>
      </c>
      <c r="B38" s="261" t="s">
        <v>312</v>
      </c>
      <c r="C38" s="262" t="s">
        <v>313</v>
      </c>
      <c r="D38" s="252" t="s">
        <v>314</v>
      </c>
      <c r="E38" s="4">
        <v>0.14813559322033898</v>
      </c>
      <c r="F38" s="263" t="s">
        <v>199</v>
      </c>
      <c r="G38" s="4">
        <v>1.5684074800000001</v>
      </c>
      <c r="H38" s="263" t="s">
        <v>199</v>
      </c>
      <c r="I38" s="4">
        <v>0</v>
      </c>
      <c r="J38" s="4"/>
      <c r="K38" s="4"/>
      <c r="L38" s="264" t="s">
        <v>199</v>
      </c>
      <c r="M38" s="253">
        <v>0</v>
      </c>
      <c r="N38" s="264" t="s">
        <v>199</v>
      </c>
      <c r="O38" s="253">
        <v>2.6324424500000001</v>
      </c>
      <c r="P38" s="264" t="s">
        <v>199</v>
      </c>
      <c r="Q38" s="253">
        <v>0</v>
      </c>
      <c r="R38" s="264" t="s">
        <v>199</v>
      </c>
      <c r="S38" s="253">
        <v>2.6324424500000001</v>
      </c>
      <c r="T38" s="264" t="s">
        <v>199</v>
      </c>
      <c r="U38" s="253">
        <v>0</v>
      </c>
      <c r="V38" s="264" t="s">
        <v>199</v>
      </c>
      <c r="W38" s="253">
        <v>0</v>
      </c>
      <c r="X38" s="264" t="s">
        <v>199</v>
      </c>
      <c r="Y38" s="253">
        <v>0</v>
      </c>
      <c r="Z38" s="264" t="s">
        <v>199</v>
      </c>
      <c r="AA38" s="253">
        <v>0</v>
      </c>
      <c r="AB38" s="264" t="s">
        <v>199</v>
      </c>
      <c r="AC38" s="253">
        <v>0</v>
      </c>
      <c r="AD38" s="264" t="s">
        <v>199</v>
      </c>
      <c r="AE38" s="253">
        <v>0</v>
      </c>
      <c r="AF38" s="263" t="s">
        <v>199</v>
      </c>
      <c r="AG38" s="4">
        <v>0</v>
      </c>
      <c r="AH38" s="4"/>
      <c r="AI38" s="4">
        <v>2.6324424500000001</v>
      </c>
      <c r="AJ38" s="4"/>
      <c r="AK38" s="254"/>
      <c r="AL38" s="179" t="s">
        <v>181</v>
      </c>
    </row>
    <row r="39" spans="1:38" ht="75">
      <c r="A39" s="13" t="s">
        <v>315</v>
      </c>
      <c r="B39" s="261" t="s">
        <v>316</v>
      </c>
      <c r="C39" s="262" t="s">
        <v>317</v>
      </c>
      <c r="D39" s="252" t="s">
        <v>318</v>
      </c>
      <c r="E39" s="4">
        <v>0.20728777510000002</v>
      </c>
      <c r="F39" s="263" t="s">
        <v>199</v>
      </c>
      <c r="G39" s="4">
        <v>0.11852353</v>
      </c>
      <c r="H39" s="263" t="s">
        <v>199</v>
      </c>
      <c r="I39" s="4">
        <v>0</v>
      </c>
      <c r="J39" s="4"/>
      <c r="K39" s="4"/>
      <c r="L39" s="264" t="s">
        <v>199</v>
      </c>
      <c r="M39" s="253">
        <v>0</v>
      </c>
      <c r="N39" s="264" t="s">
        <v>199</v>
      </c>
      <c r="O39" s="253">
        <v>0.26608072999999999</v>
      </c>
      <c r="P39" s="264" t="s">
        <v>199</v>
      </c>
      <c r="Q39" s="253">
        <v>0</v>
      </c>
      <c r="R39" s="264" t="s">
        <v>199</v>
      </c>
      <c r="S39" s="253">
        <v>0.26608072999999999</v>
      </c>
      <c r="T39" s="264" t="s">
        <v>199</v>
      </c>
      <c r="U39" s="253">
        <v>0</v>
      </c>
      <c r="V39" s="264" t="s">
        <v>199</v>
      </c>
      <c r="W39" s="253">
        <v>0</v>
      </c>
      <c r="X39" s="264" t="s">
        <v>199</v>
      </c>
      <c r="Y39" s="253">
        <v>0</v>
      </c>
      <c r="Z39" s="264" t="s">
        <v>199</v>
      </c>
      <c r="AA39" s="253">
        <v>0</v>
      </c>
      <c r="AB39" s="264" t="s">
        <v>199</v>
      </c>
      <c r="AC39" s="253">
        <v>0</v>
      </c>
      <c r="AD39" s="264" t="s">
        <v>199</v>
      </c>
      <c r="AE39" s="253">
        <v>0</v>
      </c>
      <c r="AF39" s="263" t="s">
        <v>199</v>
      </c>
      <c r="AG39" s="4">
        <v>0</v>
      </c>
      <c r="AH39" s="4"/>
      <c r="AI39" s="4">
        <v>0.26608072999999999</v>
      </c>
      <c r="AJ39" s="4"/>
      <c r="AK39" s="254"/>
      <c r="AL39" s="179" t="s">
        <v>181</v>
      </c>
    </row>
    <row r="40" spans="1:38" ht="75">
      <c r="A40" s="13" t="s">
        <v>319</v>
      </c>
      <c r="B40" s="261" t="s">
        <v>320</v>
      </c>
      <c r="C40" s="262" t="s">
        <v>321</v>
      </c>
      <c r="D40" s="252" t="s">
        <v>322</v>
      </c>
      <c r="E40" s="4">
        <v>0.15312711864406781</v>
      </c>
      <c r="F40" s="263" t="s">
        <v>199</v>
      </c>
      <c r="G40" s="4"/>
      <c r="H40" s="263" t="s">
        <v>199</v>
      </c>
      <c r="I40" s="4">
        <v>0</v>
      </c>
      <c r="J40" s="4"/>
      <c r="K40" s="4"/>
      <c r="L40" s="264" t="s">
        <v>199</v>
      </c>
      <c r="M40" s="253">
        <v>0</v>
      </c>
      <c r="N40" s="264" t="s">
        <v>199</v>
      </c>
      <c r="O40" s="253">
        <v>0.22256677000000002</v>
      </c>
      <c r="P40" s="264" t="s">
        <v>199</v>
      </c>
      <c r="Q40" s="253">
        <v>0</v>
      </c>
      <c r="R40" s="264" t="s">
        <v>199</v>
      </c>
      <c r="S40" s="253">
        <v>0</v>
      </c>
      <c r="T40" s="264" t="s">
        <v>199</v>
      </c>
      <c r="U40" s="253">
        <v>0</v>
      </c>
      <c r="V40" s="264" t="s">
        <v>199</v>
      </c>
      <c r="W40" s="253">
        <v>0.22256677000000002</v>
      </c>
      <c r="X40" s="264" t="s">
        <v>199</v>
      </c>
      <c r="Y40" s="253">
        <v>0</v>
      </c>
      <c r="Z40" s="264" t="s">
        <v>199</v>
      </c>
      <c r="AA40" s="253">
        <v>0</v>
      </c>
      <c r="AB40" s="264" t="s">
        <v>199</v>
      </c>
      <c r="AC40" s="253">
        <v>0</v>
      </c>
      <c r="AD40" s="264" t="s">
        <v>199</v>
      </c>
      <c r="AE40" s="253">
        <v>0</v>
      </c>
      <c r="AF40" s="263" t="s">
        <v>199</v>
      </c>
      <c r="AG40" s="4">
        <v>0</v>
      </c>
      <c r="AH40" s="4"/>
      <c r="AI40" s="4">
        <v>0.22256677000000002</v>
      </c>
      <c r="AJ40" s="4"/>
      <c r="AK40" s="254"/>
      <c r="AL40" s="179" t="s">
        <v>181</v>
      </c>
    </row>
    <row r="41" spans="1:38" ht="75">
      <c r="A41" s="13" t="s">
        <v>323</v>
      </c>
      <c r="B41" s="261" t="s">
        <v>324</v>
      </c>
      <c r="C41" s="262" t="s">
        <v>325</v>
      </c>
      <c r="D41" s="252" t="s">
        <v>326</v>
      </c>
      <c r="E41" s="4">
        <v>0.15290169491525427</v>
      </c>
      <c r="F41" s="263" t="s">
        <v>199</v>
      </c>
      <c r="G41" s="4"/>
      <c r="H41" s="263" t="s">
        <v>199</v>
      </c>
      <c r="I41" s="4">
        <v>0</v>
      </c>
      <c r="J41" s="4"/>
      <c r="K41" s="4"/>
      <c r="L41" s="264" t="s">
        <v>199</v>
      </c>
      <c r="M41" s="253">
        <v>0</v>
      </c>
      <c r="N41" s="264" t="s">
        <v>199</v>
      </c>
      <c r="O41" s="253">
        <v>0.14387180999999999</v>
      </c>
      <c r="P41" s="264" t="s">
        <v>199</v>
      </c>
      <c r="Q41" s="253">
        <v>0</v>
      </c>
      <c r="R41" s="264" t="s">
        <v>199</v>
      </c>
      <c r="S41" s="253">
        <v>0</v>
      </c>
      <c r="T41" s="264" t="s">
        <v>199</v>
      </c>
      <c r="U41" s="253">
        <v>0</v>
      </c>
      <c r="V41" s="264" t="s">
        <v>199</v>
      </c>
      <c r="W41" s="253">
        <v>0.14387180999999999</v>
      </c>
      <c r="X41" s="264" t="s">
        <v>199</v>
      </c>
      <c r="Y41" s="253">
        <v>0</v>
      </c>
      <c r="Z41" s="264" t="s">
        <v>199</v>
      </c>
      <c r="AA41" s="253">
        <v>0</v>
      </c>
      <c r="AB41" s="264" t="s">
        <v>199</v>
      </c>
      <c r="AC41" s="253">
        <v>0</v>
      </c>
      <c r="AD41" s="264" t="s">
        <v>199</v>
      </c>
      <c r="AE41" s="253">
        <v>0</v>
      </c>
      <c r="AF41" s="263" t="s">
        <v>199</v>
      </c>
      <c r="AG41" s="4">
        <v>0</v>
      </c>
      <c r="AH41" s="4"/>
      <c r="AI41" s="4">
        <v>0.14387180999999999</v>
      </c>
      <c r="AJ41" s="4"/>
      <c r="AK41" s="254"/>
      <c r="AL41" s="179" t="s">
        <v>181</v>
      </c>
    </row>
    <row r="42" spans="1:38" ht="56.25">
      <c r="A42" s="13" t="s">
        <v>327</v>
      </c>
      <c r="B42" s="261" t="s">
        <v>328</v>
      </c>
      <c r="C42" s="262" t="s">
        <v>329</v>
      </c>
      <c r="D42" s="252" t="s">
        <v>330</v>
      </c>
      <c r="E42" s="4">
        <v>0.26657128234413552</v>
      </c>
      <c r="F42" s="263" t="s">
        <v>199</v>
      </c>
      <c r="G42" s="4"/>
      <c r="H42" s="263" t="s">
        <v>199</v>
      </c>
      <c r="I42" s="4">
        <v>0</v>
      </c>
      <c r="J42" s="4"/>
      <c r="K42" s="4"/>
      <c r="L42" s="264" t="s">
        <v>199</v>
      </c>
      <c r="M42" s="253">
        <v>0</v>
      </c>
      <c r="N42" s="264" t="s">
        <v>199</v>
      </c>
      <c r="O42" s="253">
        <v>0</v>
      </c>
      <c r="P42" s="264" t="s">
        <v>199</v>
      </c>
      <c r="Q42" s="253">
        <v>0</v>
      </c>
      <c r="R42" s="264" t="s">
        <v>199</v>
      </c>
      <c r="S42" s="253">
        <v>0</v>
      </c>
      <c r="T42" s="264" t="s">
        <v>199</v>
      </c>
      <c r="U42" s="253">
        <v>0</v>
      </c>
      <c r="V42" s="264" t="s">
        <v>199</v>
      </c>
      <c r="W42" s="253">
        <v>0</v>
      </c>
      <c r="X42" s="264" t="s">
        <v>199</v>
      </c>
      <c r="Y42" s="253">
        <v>0</v>
      </c>
      <c r="Z42" s="264" t="s">
        <v>199</v>
      </c>
      <c r="AA42" s="253">
        <v>0</v>
      </c>
      <c r="AB42" s="264" t="s">
        <v>199</v>
      </c>
      <c r="AC42" s="253">
        <v>0</v>
      </c>
      <c r="AD42" s="264" t="s">
        <v>199</v>
      </c>
      <c r="AE42" s="253">
        <v>0</v>
      </c>
      <c r="AF42" s="263" t="s">
        <v>199</v>
      </c>
      <c r="AG42" s="4">
        <v>0</v>
      </c>
      <c r="AH42" s="4"/>
      <c r="AI42" s="4">
        <v>0</v>
      </c>
      <c r="AJ42" s="4"/>
      <c r="AK42" s="254"/>
      <c r="AL42" s="179">
        <v>0</v>
      </c>
    </row>
    <row r="43" spans="1:38" ht="37.5">
      <c r="A43" s="13" t="s">
        <v>331</v>
      </c>
      <c r="B43" s="261" t="s">
        <v>332</v>
      </c>
      <c r="C43" s="262" t="s">
        <v>333</v>
      </c>
      <c r="D43" s="252" t="s">
        <v>334</v>
      </c>
      <c r="E43" s="4">
        <v>0.85661016949152546</v>
      </c>
      <c r="F43" s="263" t="s">
        <v>199</v>
      </c>
      <c r="G43" s="4"/>
      <c r="H43" s="263" t="s">
        <v>199</v>
      </c>
      <c r="I43" s="4">
        <v>0</v>
      </c>
      <c r="J43" s="4"/>
      <c r="K43" s="4"/>
      <c r="L43" s="264" t="s">
        <v>199</v>
      </c>
      <c r="M43" s="253">
        <v>0</v>
      </c>
      <c r="N43" s="264" t="s">
        <v>199</v>
      </c>
      <c r="O43" s="253">
        <v>0.27275842</v>
      </c>
      <c r="P43" s="264" t="s">
        <v>199</v>
      </c>
      <c r="Q43" s="253">
        <v>0</v>
      </c>
      <c r="R43" s="264" t="s">
        <v>199</v>
      </c>
      <c r="S43" s="253">
        <v>0</v>
      </c>
      <c r="T43" s="264" t="s">
        <v>199</v>
      </c>
      <c r="U43" s="253">
        <v>0</v>
      </c>
      <c r="V43" s="264" t="s">
        <v>199</v>
      </c>
      <c r="W43" s="253">
        <v>0.27275842</v>
      </c>
      <c r="X43" s="264" t="s">
        <v>199</v>
      </c>
      <c r="Y43" s="253">
        <v>0</v>
      </c>
      <c r="Z43" s="264" t="s">
        <v>199</v>
      </c>
      <c r="AA43" s="253">
        <v>0</v>
      </c>
      <c r="AB43" s="264" t="s">
        <v>199</v>
      </c>
      <c r="AC43" s="253">
        <v>0</v>
      </c>
      <c r="AD43" s="264" t="s">
        <v>199</v>
      </c>
      <c r="AE43" s="253">
        <v>0</v>
      </c>
      <c r="AF43" s="263" t="s">
        <v>199</v>
      </c>
      <c r="AG43" s="4">
        <v>0</v>
      </c>
      <c r="AH43" s="4"/>
      <c r="AI43" s="4">
        <v>0.27275842</v>
      </c>
      <c r="AJ43" s="4"/>
      <c r="AK43" s="254"/>
      <c r="AL43" s="179" t="s">
        <v>181</v>
      </c>
    </row>
    <row r="44" spans="1:38" ht="56.25">
      <c r="A44" s="13" t="s">
        <v>335</v>
      </c>
      <c r="B44" s="261" t="s">
        <v>336</v>
      </c>
      <c r="C44" s="262" t="s">
        <v>337</v>
      </c>
      <c r="D44" s="252" t="s">
        <v>338</v>
      </c>
      <c r="E44" s="4">
        <v>3.247716332314357</v>
      </c>
      <c r="F44" s="263" t="s">
        <v>199</v>
      </c>
      <c r="G44" s="4"/>
      <c r="H44" s="263" t="s">
        <v>199</v>
      </c>
      <c r="I44" s="4">
        <v>0</v>
      </c>
      <c r="J44" s="4"/>
      <c r="K44" s="4"/>
      <c r="L44" s="264" t="s">
        <v>199</v>
      </c>
      <c r="M44" s="253">
        <v>0</v>
      </c>
      <c r="N44" s="264" t="s">
        <v>199</v>
      </c>
      <c r="O44" s="253">
        <v>0.19204936</v>
      </c>
      <c r="P44" s="264" t="s">
        <v>199</v>
      </c>
      <c r="Q44" s="253">
        <v>0</v>
      </c>
      <c r="R44" s="264" t="s">
        <v>199</v>
      </c>
      <c r="S44" s="253">
        <v>0</v>
      </c>
      <c r="T44" s="264" t="s">
        <v>199</v>
      </c>
      <c r="U44" s="253">
        <v>0</v>
      </c>
      <c r="V44" s="264" t="s">
        <v>199</v>
      </c>
      <c r="W44" s="253">
        <v>0.19204936</v>
      </c>
      <c r="X44" s="264" t="s">
        <v>199</v>
      </c>
      <c r="Y44" s="253">
        <v>0</v>
      </c>
      <c r="Z44" s="264" t="s">
        <v>199</v>
      </c>
      <c r="AA44" s="253">
        <v>0</v>
      </c>
      <c r="AB44" s="264" t="s">
        <v>199</v>
      </c>
      <c r="AC44" s="253">
        <v>0</v>
      </c>
      <c r="AD44" s="264" t="s">
        <v>199</v>
      </c>
      <c r="AE44" s="253">
        <v>0</v>
      </c>
      <c r="AF44" s="263" t="s">
        <v>199</v>
      </c>
      <c r="AG44" s="4">
        <v>0</v>
      </c>
      <c r="AH44" s="4"/>
      <c r="AI44" s="4">
        <v>0.19204936</v>
      </c>
      <c r="AJ44" s="4"/>
      <c r="AK44" s="254"/>
      <c r="AL44" s="179" t="s">
        <v>181</v>
      </c>
    </row>
    <row r="45" spans="1:38" ht="75">
      <c r="A45" s="13" t="s">
        <v>339</v>
      </c>
      <c r="B45" s="261" t="s">
        <v>340</v>
      </c>
      <c r="C45" s="262" t="s">
        <v>341</v>
      </c>
      <c r="D45" s="252" t="s">
        <v>342</v>
      </c>
      <c r="E45" s="4">
        <v>0.31199875414860201</v>
      </c>
      <c r="F45" s="263" t="s">
        <v>199</v>
      </c>
      <c r="G45" s="4">
        <v>0.11852353</v>
      </c>
      <c r="H45" s="263" t="s">
        <v>199</v>
      </c>
      <c r="I45" s="4">
        <v>0</v>
      </c>
      <c r="J45" s="4"/>
      <c r="K45" s="4"/>
      <c r="L45" s="264" t="s">
        <v>199</v>
      </c>
      <c r="M45" s="253">
        <v>0</v>
      </c>
      <c r="N45" s="264" t="s">
        <v>199</v>
      </c>
      <c r="O45" s="253">
        <v>0.28018908000000003</v>
      </c>
      <c r="P45" s="264" t="s">
        <v>199</v>
      </c>
      <c r="Q45" s="253">
        <v>0</v>
      </c>
      <c r="R45" s="264" t="s">
        <v>199</v>
      </c>
      <c r="S45" s="253">
        <v>0.28018908000000003</v>
      </c>
      <c r="T45" s="264" t="s">
        <v>199</v>
      </c>
      <c r="U45" s="253">
        <v>0</v>
      </c>
      <c r="V45" s="264" t="s">
        <v>199</v>
      </c>
      <c r="W45" s="253">
        <v>0</v>
      </c>
      <c r="X45" s="264" t="s">
        <v>199</v>
      </c>
      <c r="Y45" s="253">
        <v>0</v>
      </c>
      <c r="Z45" s="264" t="s">
        <v>199</v>
      </c>
      <c r="AA45" s="253">
        <v>0</v>
      </c>
      <c r="AB45" s="264" t="s">
        <v>199</v>
      </c>
      <c r="AC45" s="253">
        <v>0</v>
      </c>
      <c r="AD45" s="264" t="s">
        <v>199</v>
      </c>
      <c r="AE45" s="253">
        <v>0</v>
      </c>
      <c r="AF45" s="263" t="s">
        <v>199</v>
      </c>
      <c r="AG45" s="4">
        <v>0</v>
      </c>
      <c r="AH45" s="4"/>
      <c r="AI45" s="4">
        <v>0.28018908000000003</v>
      </c>
      <c r="AJ45" s="4"/>
      <c r="AK45" s="254"/>
      <c r="AL45" s="179" t="s">
        <v>181</v>
      </c>
    </row>
    <row r="46" spans="1:38" ht="112.5">
      <c r="A46" s="13" t="s">
        <v>343</v>
      </c>
      <c r="B46" s="261">
        <v>97.009394</v>
      </c>
      <c r="C46" s="265" t="s">
        <v>344</v>
      </c>
      <c r="D46" s="266" t="s">
        <v>345</v>
      </c>
      <c r="E46" s="4"/>
      <c r="F46" s="263" t="s">
        <v>199</v>
      </c>
      <c r="G46" s="4"/>
      <c r="H46" s="263" t="s">
        <v>199</v>
      </c>
      <c r="I46" s="4">
        <v>0</v>
      </c>
      <c r="J46" s="4"/>
      <c r="K46" s="4"/>
      <c r="L46" s="264" t="s">
        <v>199</v>
      </c>
      <c r="M46" s="253">
        <v>0</v>
      </c>
      <c r="N46" s="264" t="s">
        <v>199</v>
      </c>
      <c r="O46" s="253">
        <v>0</v>
      </c>
      <c r="P46" s="264" t="s">
        <v>199</v>
      </c>
      <c r="Q46" s="253">
        <v>0</v>
      </c>
      <c r="R46" s="264" t="s">
        <v>199</v>
      </c>
      <c r="S46" s="253">
        <v>0</v>
      </c>
      <c r="T46" s="264" t="s">
        <v>199</v>
      </c>
      <c r="U46" s="253">
        <v>0</v>
      </c>
      <c r="V46" s="264" t="s">
        <v>199</v>
      </c>
      <c r="W46" s="253">
        <v>0</v>
      </c>
      <c r="X46" s="264" t="s">
        <v>199</v>
      </c>
      <c r="Y46" s="253">
        <v>0</v>
      </c>
      <c r="Z46" s="264" t="s">
        <v>199</v>
      </c>
      <c r="AA46" s="253">
        <v>0</v>
      </c>
      <c r="AB46" s="264" t="s">
        <v>199</v>
      </c>
      <c r="AC46" s="253">
        <v>0</v>
      </c>
      <c r="AD46" s="264" t="s">
        <v>199</v>
      </c>
      <c r="AE46" s="253">
        <v>0</v>
      </c>
      <c r="AF46" s="263" t="s">
        <v>199</v>
      </c>
      <c r="AG46" s="4">
        <v>0</v>
      </c>
      <c r="AH46" s="4"/>
      <c r="AI46" s="4">
        <v>0</v>
      </c>
      <c r="AJ46" s="4"/>
      <c r="AK46" s="254"/>
      <c r="AL46" s="179">
        <v>0</v>
      </c>
    </row>
    <row r="47" spans="1:38" ht="112.5">
      <c r="A47" s="13" t="s">
        <v>346</v>
      </c>
      <c r="B47" s="261" t="s">
        <v>347</v>
      </c>
      <c r="C47" s="265" t="s">
        <v>348</v>
      </c>
      <c r="D47" s="266" t="s">
        <v>349</v>
      </c>
      <c r="E47" s="4"/>
      <c r="F47" s="263" t="s">
        <v>199</v>
      </c>
      <c r="G47" s="4"/>
      <c r="H47" s="263" t="s">
        <v>199</v>
      </c>
      <c r="I47" s="4">
        <v>0</v>
      </c>
      <c r="J47" s="4"/>
      <c r="K47" s="4"/>
      <c r="L47" s="264" t="s">
        <v>199</v>
      </c>
      <c r="M47" s="253">
        <v>0</v>
      </c>
      <c r="N47" s="264" t="s">
        <v>199</v>
      </c>
      <c r="O47" s="253">
        <v>0.45707584999999995</v>
      </c>
      <c r="P47" s="264" t="s">
        <v>199</v>
      </c>
      <c r="Q47" s="253">
        <v>0</v>
      </c>
      <c r="R47" s="264" t="s">
        <v>199</v>
      </c>
      <c r="S47" s="253">
        <v>0</v>
      </c>
      <c r="T47" s="264" t="s">
        <v>199</v>
      </c>
      <c r="U47" s="253">
        <v>0</v>
      </c>
      <c r="V47" s="264" t="s">
        <v>199</v>
      </c>
      <c r="W47" s="253">
        <v>0.45707584999999995</v>
      </c>
      <c r="X47" s="264" t="s">
        <v>199</v>
      </c>
      <c r="Y47" s="253">
        <v>0</v>
      </c>
      <c r="Z47" s="264" t="s">
        <v>199</v>
      </c>
      <c r="AA47" s="253">
        <v>0</v>
      </c>
      <c r="AB47" s="264" t="s">
        <v>199</v>
      </c>
      <c r="AC47" s="253">
        <v>0</v>
      </c>
      <c r="AD47" s="264" t="s">
        <v>199</v>
      </c>
      <c r="AE47" s="253">
        <v>0</v>
      </c>
      <c r="AF47" s="263" t="s">
        <v>199</v>
      </c>
      <c r="AG47" s="4">
        <v>0</v>
      </c>
      <c r="AH47" s="4"/>
      <c r="AI47" s="4">
        <v>0.45707584999999995</v>
      </c>
      <c r="AJ47" s="4"/>
      <c r="AK47" s="254"/>
      <c r="AL47" s="179" t="s">
        <v>181</v>
      </c>
    </row>
    <row r="48" spans="1:38" ht="93.75">
      <c r="A48" s="13" t="s">
        <v>350</v>
      </c>
      <c r="B48" s="261" t="s">
        <v>351</v>
      </c>
      <c r="C48" s="265" t="s">
        <v>352</v>
      </c>
      <c r="D48" s="266" t="s">
        <v>353</v>
      </c>
      <c r="E48" s="4"/>
      <c r="F48" s="263" t="s">
        <v>199</v>
      </c>
      <c r="G48" s="4"/>
      <c r="H48" s="263" t="s">
        <v>199</v>
      </c>
      <c r="I48" s="4">
        <v>0</v>
      </c>
      <c r="J48" s="4"/>
      <c r="K48" s="4"/>
      <c r="L48" s="264" t="s">
        <v>199</v>
      </c>
      <c r="M48" s="253">
        <v>0</v>
      </c>
      <c r="N48" s="264" t="s">
        <v>199</v>
      </c>
      <c r="O48" s="253">
        <v>2.3031259999999998E-2</v>
      </c>
      <c r="P48" s="264" t="s">
        <v>199</v>
      </c>
      <c r="Q48" s="253">
        <v>0</v>
      </c>
      <c r="R48" s="264" t="s">
        <v>199</v>
      </c>
      <c r="S48" s="253">
        <v>0</v>
      </c>
      <c r="T48" s="264" t="s">
        <v>199</v>
      </c>
      <c r="U48" s="253">
        <v>0</v>
      </c>
      <c r="V48" s="264" t="s">
        <v>199</v>
      </c>
      <c r="W48" s="253">
        <v>2.3031259999999998E-2</v>
      </c>
      <c r="X48" s="264" t="s">
        <v>199</v>
      </c>
      <c r="Y48" s="253">
        <v>0</v>
      </c>
      <c r="Z48" s="264" t="s">
        <v>199</v>
      </c>
      <c r="AA48" s="253">
        <v>0</v>
      </c>
      <c r="AB48" s="264" t="s">
        <v>199</v>
      </c>
      <c r="AC48" s="253">
        <v>0</v>
      </c>
      <c r="AD48" s="264" t="s">
        <v>199</v>
      </c>
      <c r="AE48" s="253">
        <v>0</v>
      </c>
      <c r="AF48" s="263" t="s">
        <v>199</v>
      </c>
      <c r="AG48" s="4">
        <v>0</v>
      </c>
      <c r="AH48" s="4"/>
      <c r="AI48" s="4">
        <v>2.3031259999999998E-2</v>
      </c>
      <c r="AJ48" s="4"/>
      <c r="AK48" s="254"/>
      <c r="AL48" s="179" t="s">
        <v>181</v>
      </c>
    </row>
    <row r="49" spans="1:38" ht="18.75">
      <c r="A49" s="13"/>
      <c r="B49" s="261"/>
      <c r="C49" s="262"/>
      <c r="D49" s="252"/>
      <c r="E49" s="4"/>
      <c r="F49" s="4"/>
      <c r="G49" s="4"/>
      <c r="H49" s="4"/>
      <c r="I49" s="4"/>
      <c r="J49" s="4"/>
      <c r="K49" s="4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4"/>
      <c r="AG49" s="4"/>
      <c r="AH49" s="4"/>
      <c r="AI49" s="4">
        <v>0</v>
      </c>
      <c r="AJ49" s="4"/>
      <c r="AK49" s="254"/>
      <c r="AL49" s="4"/>
    </row>
    <row r="50" spans="1:38" ht="18.75">
      <c r="A50" s="13"/>
      <c r="B50" s="261"/>
      <c r="C50" s="238"/>
      <c r="D50" s="252"/>
      <c r="E50" s="4"/>
      <c r="F50" s="4"/>
      <c r="G50" s="4"/>
      <c r="H50" s="4"/>
      <c r="I50" s="4"/>
      <c r="J50" s="4"/>
      <c r="K50" s="4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4"/>
      <c r="AG50" s="4"/>
      <c r="AH50" s="4"/>
      <c r="AI50" s="4">
        <v>0</v>
      </c>
      <c r="AJ50" s="4"/>
      <c r="AK50" s="254"/>
      <c r="AL50" s="4"/>
    </row>
    <row r="51" spans="1:38" ht="75">
      <c r="A51" s="166" t="s">
        <v>60</v>
      </c>
      <c r="B51" s="267"/>
      <c r="C51" s="260" t="s">
        <v>61</v>
      </c>
      <c r="D51" s="252"/>
      <c r="E51" s="4"/>
      <c r="F51" s="4"/>
      <c r="G51" s="4"/>
      <c r="H51" s="4"/>
      <c r="I51" s="4"/>
      <c r="J51" s="4"/>
      <c r="K51" s="4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4"/>
      <c r="AG51" s="4"/>
      <c r="AH51" s="4"/>
      <c r="AI51" s="4">
        <v>0</v>
      </c>
      <c r="AJ51" s="4"/>
      <c r="AK51" s="254"/>
      <c r="AL51" s="4"/>
    </row>
    <row r="52" spans="1:38" ht="112.5">
      <c r="A52" s="13" t="s">
        <v>62</v>
      </c>
      <c r="B52" s="261"/>
      <c r="C52" s="238" t="s">
        <v>63</v>
      </c>
      <c r="D52" s="252"/>
      <c r="E52" s="4"/>
      <c r="F52" s="4"/>
      <c r="G52" s="4"/>
      <c r="H52" s="4"/>
      <c r="I52" s="4"/>
      <c r="J52" s="4"/>
      <c r="K52" s="4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4"/>
      <c r="AG52" s="4"/>
      <c r="AH52" s="4"/>
      <c r="AI52" s="4">
        <v>0</v>
      </c>
      <c r="AJ52" s="4"/>
      <c r="AK52" s="254"/>
      <c r="AL52" s="4"/>
    </row>
    <row r="53" spans="1:38" ht="18.75">
      <c r="A53" s="15" t="s">
        <v>62</v>
      </c>
      <c r="B53" s="268"/>
      <c r="C53" s="269"/>
      <c r="D53" s="252"/>
      <c r="E53" s="4"/>
      <c r="F53" s="4"/>
      <c r="G53" s="4"/>
      <c r="H53" s="4"/>
      <c r="I53" s="4"/>
      <c r="J53" s="4"/>
      <c r="K53" s="4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3"/>
      <c r="AE53" s="253"/>
      <c r="AF53" s="4"/>
      <c r="AG53" s="4"/>
      <c r="AH53" s="4"/>
      <c r="AI53" s="4">
        <v>0</v>
      </c>
      <c r="AJ53" s="4"/>
      <c r="AK53" s="254"/>
      <c r="AL53" s="4"/>
    </row>
    <row r="54" spans="1:38" ht="18.75">
      <c r="A54" s="15" t="s">
        <v>62</v>
      </c>
      <c r="B54" s="268"/>
      <c r="C54" s="269"/>
      <c r="D54" s="252"/>
      <c r="E54" s="4"/>
      <c r="F54" s="4"/>
      <c r="G54" s="4"/>
      <c r="H54" s="4"/>
      <c r="I54" s="4"/>
      <c r="J54" s="4"/>
      <c r="K54" s="4"/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C54" s="253"/>
      <c r="AD54" s="253"/>
      <c r="AE54" s="253"/>
      <c r="AF54" s="4"/>
      <c r="AG54" s="4"/>
      <c r="AH54" s="4"/>
      <c r="AI54" s="4">
        <v>0</v>
      </c>
      <c r="AJ54" s="4"/>
      <c r="AK54" s="254"/>
      <c r="AL54" s="4"/>
    </row>
    <row r="55" spans="1:38" ht="18.75">
      <c r="A55" s="13" t="s">
        <v>59</v>
      </c>
      <c r="B55" s="261"/>
      <c r="C55" s="238" t="s">
        <v>59</v>
      </c>
      <c r="D55" s="252"/>
      <c r="E55" s="4"/>
      <c r="F55" s="4"/>
      <c r="G55" s="4"/>
      <c r="H55" s="4"/>
      <c r="I55" s="4"/>
      <c r="J55" s="4"/>
      <c r="K55" s="4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4"/>
      <c r="AG55" s="4"/>
      <c r="AH55" s="4"/>
      <c r="AI55" s="4">
        <v>0</v>
      </c>
      <c r="AJ55" s="4"/>
      <c r="AK55" s="254"/>
      <c r="AL55" s="4"/>
    </row>
    <row r="56" spans="1:38" ht="93.75">
      <c r="A56" s="13" t="s">
        <v>64</v>
      </c>
      <c r="B56" s="261"/>
      <c r="C56" s="238" t="s">
        <v>65</v>
      </c>
      <c r="D56" s="252"/>
      <c r="E56" s="4"/>
      <c r="F56" s="4"/>
      <c r="G56" s="4"/>
      <c r="H56" s="4"/>
      <c r="I56" s="4"/>
      <c r="J56" s="4"/>
      <c r="K56" s="4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4"/>
      <c r="AG56" s="4"/>
      <c r="AH56" s="4"/>
      <c r="AI56" s="4">
        <v>0</v>
      </c>
      <c r="AJ56" s="4"/>
      <c r="AK56" s="254"/>
      <c r="AL56" s="4"/>
    </row>
    <row r="57" spans="1:38" ht="37.5">
      <c r="A57" s="13" t="s">
        <v>64</v>
      </c>
      <c r="B57" s="261"/>
      <c r="C57" s="262" t="s">
        <v>58</v>
      </c>
      <c r="D57" s="252"/>
      <c r="E57" s="4"/>
      <c r="F57" s="4"/>
      <c r="G57" s="4"/>
      <c r="H57" s="4"/>
      <c r="I57" s="4"/>
      <c r="J57" s="4"/>
      <c r="K57" s="4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4"/>
      <c r="AG57" s="4"/>
      <c r="AH57" s="4"/>
      <c r="AI57" s="4">
        <v>0</v>
      </c>
      <c r="AJ57" s="4"/>
      <c r="AK57" s="254"/>
      <c r="AL57" s="4"/>
    </row>
    <row r="58" spans="1:38" ht="37.5">
      <c r="A58" s="13" t="s">
        <v>64</v>
      </c>
      <c r="B58" s="261"/>
      <c r="C58" s="262" t="s">
        <v>58</v>
      </c>
      <c r="D58" s="252"/>
      <c r="E58" s="4"/>
      <c r="F58" s="4"/>
      <c r="G58" s="4"/>
      <c r="H58" s="4"/>
      <c r="I58" s="4"/>
      <c r="J58" s="4"/>
      <c r="K58" s="4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4"/>
      <c r="AG58" s="4"/>
      <c r="AH58" s="4"/>
      <c r="AI58" s="4">
        <v>0</v>
      </c>
      <c r="AJ58" s="4"/>
      <c r="AK58" s="254"/>
      <c r="AL58" s="4"/>
    </row>
    <row r="59" spans="1:38" ht="18.75">
      <c r="A59" s="13" t="s">
        <v>59</v>
      </c>
      <c r="B59" s="261"/>
      <c r="C59" s="238" t="s">
        <v>59</v>
      </c>
      <c r="D59" s="252"/>
      <c r="E59" s="4"/>
      <c r="F59" s="4"/>
      <c r="G59" s="4"/>
      <c r="H59" s="4"/>
      <c r="I59" s="4"/>
      <c r="J59" s="4"/>
      <c r="K59" s="4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3"/>
      <c r="AA59" s="253"/>
      <c r="AB59" s="253"/>
      <c r="AC59" s="253"/>
      <c r="AD59" s="253"/>
      <c r="AE59" s="253"/>
      <c r="AF59" s="4"/>
      <c r="AG59" s="4"/>
      <c r="AH59" s="4"/>
      <c r="AI59" s="4">
        <v>0</v>
      </c>
      <c r="AJ59" s="4"/>
      <c r="AK59" s="254"/>
      <c r="AL59" s="4"/>
    </row>
    <row r="60" spans="1:38" ht="75">
      <c r="A60" s="166" t="s">
        <v>66</v>
      </c>
      <c r="B60" s="267"/>
      <c r="C60" s="260" t="s">
        <v>67</v>
      </c>
      <c r="D60" s="252"/>
      <c r="E60" s="4"/>
      <c r="F60" s="4"/>
      <c r="G60" s="4"/>
      <c r="H60" s="4"/>
      <c r="I60" s="4"/>
      <c r="J60" s="4"/>
      <c r="K60" s="4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4"/>
      <c r="AG60" s="4"/>
      <c r="AH60" s="4"/>
      <c r="AI60" s="4">
        <v>0</v>
      </c>
      <c r="AJ60" s="4"/>
      <c r="AK60" s="254"/>
      <c r="AL60" s="4"/>
    </row>
    <row r="61" spans="1:38" ht="56.25">
      <c r="A61" s="13" t="s">
        <v>68</v>
      </c>
      <c r="B61" s="261"/>
      <c r="C61" s="238" t="s">
        <v>69</v>
      </c>
      <c r="D61" s="252"/>
      <c r="E61" s="4"/>
      <c r="F61" s="4"/>
      <c r="G61" s="4"/>
      <c r="H61" s="4"/>
      <c r="I61" s="4"/>
      <c r="J61" s="4"/>
      <c r="K61" s="4"/>
      <c r="L61" s="253"/>
      <c r="M61" s="253"/>
      <c r="N61" s="253"/>
      <c r="O61" s="253"/>
      <c r="P61" s="253"/>
      <c r="Q61" s="253"/>
      <c r="R61" s="253"/>
      <c r="S61" s="253"/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3"/>
      <c r="AE61" s="253"/>
      <c r="AF61" s="4"/>
      <c r="AG61" s="4"/>
      <c r="AH61" s="4"/>
      <c r="AI61" s="4">
        <v>0</v>
      </c>
      <c r="AJ61" s="4"/>
      <c r="AK61" s="254"/>
      <c r="AL61" s="4"/>
    </row>
    <row r="62" spans="1:38" ht="187.5">
      <c r="A62" s="13" t="s">
        <v>68</v>
      </c>
      <c r="B62" s="261"/>
      <c r="C62" s="238" t="s">
        <v>70</v>
      </c>
      <c r="D62" s="252"/>
      <c r="E62" s="4"/>
      <c r="F62" s="4"/>
      <c r="G62" s="4"/>
      <c r="H62" s="4"/>
      <c r="I62" s="4"/>
      <c r="J62" s="4"/>
      <c r="K62" s="4"/>
      <c r="L62" s="253"/>
      <c r="M62" s="253"/>
      <c r="N62" s="253"/>
      <c r="O62" s="253"/>
      <c r="P62" s="253"/>
      <c r="Q62" s="253"/>
      <c r="R62" s="253"/>
      <c r="S62" s="253"/>
      <c r="T62" s="253"/>
      <c r="U62" s="253"/>
      <c r="V62" s="253"/>
      <c r="W62" s="253"/>
      <c r="X62" s="253"/>
      <c r="Y62" s="253"/>
      <c r="Z62" s="253"/>
      <c r="AA62" s="253"/>
      <c r="AB62" s="253"/>
      <c r="AC62" s="253"/>
      <c r="AD62" s="253"/>
      <c r="AE62" s="253"/>
      <c r="AF62" s="4"/>
      <c r="AG62" s="4"/>
      <c r="AH62" s="4"/>
      <c r="AI62" s="4">
        <v>0</v>
      </c>
      <c r="AJ62" s="4"/>
      <c r="AK62" s="254"/>
      <c r="AL62" s="4"/>
    </row>
    <row r="63" spans="1:38" ht="37.5">
      <c r="A63" s="13" t="s">
        <v>68</v>
      </c>
      <c r="B63" s="261"/>
      <c r="C63" s="262" t="s">
        <v>58</v>
      </c>
      <c r="D63" s="252"/>
      <c r="E63" s="4"/>
      <c r="F63" s="4"/>
      <c r="G63" s="4"/>
      <c r="H63" s="4"/>
      <c r="I63" s="4"/>
      <c r="J63" s="4"/>
      <c r="K63" s="4"/>
      <c r="L63" s="253"/>
      <c r="M63" s="253"/>
      <c r="N63" s="253"/>
      <c r="O63" s="253"/>
      <c r="P63" s="253"/>
      <c r="Q63" s="253"/>
      <c r="R63" s="253"/>
      <c r="S63" s="253"/>
      <c r="T63" s="253"/>
      <c r="U63" s="253"/>
      <c r="V63" s="253"/>
      <c r="W63" s="253"/>
      <c r="X63" s="253"/>
      <c r="Y63" s="253"/>
      <c r="Z63" s="253"/>
      <c r="AA63" s="253"/>
      <c r="AB63" s="253"/>
      <c r="AC63" s="253"/>
      <c r="AD63" s="253"/>
      <c r="AE63" s="253"/>
      <c r="AF63" s="4"/>
      <c r="AG63" s="4"/>
      <c r="AH63" s="4"/>
      <c r="AI63" s="4">
        <v>0</v>
      </c>
      <c r="AJ63" s="4"/>
      <c r="AK63" s="254"/>
      <c r="AL63" s="4"/>
    </row>
    <row r="64" spans="1:38" ht="37.5">
      <c r="A64" s="13" t="s">
        <v>68</v>
      </c>
      <c r="B64" s="261"/>
      <c r="C64" s="262" t="s">
        <v>58</v>
      </c>
      <c r="D64" s="252"/>
      <c r="E64" s="4"/>
      <c r="F64" s="4"/>
      <c r="G64" s="4"/>
      <c r="H64" s="4"/>
      <c r="I64" s="4"/>
      <c r="J64" s="4"/>
      <c r="K64" s="4"/>
      <c r="L64" s="253"/>
      <c r="M64" s="253"/>
      <c r="N64" s="253"/>
      <c r="O64" s="253"/>
      <c r="P64" s="253"/>
      <c r="Q64" s="253"/>
      <c r="R64" s="253"/>
      <c r="S64" s="253"/>
      <c r="T64" s="253"/>
      <c r="U64" s="253"/>
      <c r="V64" s="253"/>
      <c r="W64" s="253"/>
      <c r="X64" s="253"/>
      <c r="Y64" s="253"/>
      <c r="Z64" s="253"/>
      <c r="AA64" s="253"/>
      <c r="AB64" s="253"/>
      <c r="AC64" s="253"/>
      <c r="AD64" s="253"/>
      <c r="AE64" s="253"/>
      <c r="AF64" s="4"/>
      <c r="AG64" s="4"/>
      <c r="AH64" s="4"/>
      <c r="AI64" s="4">
        <v>0</v>
      </c>
      <c r="AJ64" s="4"/>
      <c r="AK64" s="254"/>
      <c r="AL64" s="4"/>
    </row>
    <row r="65" spans="1:38" ht="18.75">
      <c r="A65" s="13" t="s">
        <v>59</v>
      </c>
      <c r="B65" s="261"/>
      <c r="C65" s="238" t="s">
        <v>59</v>
      </c>
      <c r="D65" s="252"/>
      <c r="E65" s="4"/>
      <c r="F65" s="4"/>
      <c r="G65" s="4"/>
      <c r="H65" s="4"/>
      <c r="I65" s="4"/>
      <c r="J65" s="4"/>
      <c r="K65" s="4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3"/>
      <c r="AA65" s="253"/>
      <c r="AB65" s="253"/>
      <c r="AC65" s="253"/>
      <c r="AD65" s="253"/>
      <c r="AE65" s="253"/>
      <c r="AF65" s="4"/>
      <c r="AG65" s="4"/>
      <c r="AH65" s="4"/>
      <c r="AI65" s="4">
        <v>0</v>
      </c>
      <c r="AJ65" s="4"/>
      <c r="AK65" s="254"/>
      <c r="AL65" s="4"/>
    </row>
    <row r="66" spans="1:38" ht="168.75">
      <c r="A66" s="13" t="s">
        <v>68</v>
      </c>
      <c r="B66" s="261"/>
      <c r="C66" s="238" t="s">
        <v>71</v>
      </c>
      <c r="D66" s="252"/>
      <c r="E66" s="4"/>
      <c r="F66" s="4"/>
      <c r="G66" s="4"/>
      <c r="H66" s="4"/>
      <c r="I66" s="4"/>
      <c r="J66" s="4"/>
      <c r="K66" s="4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3"/>
      <c r="Z66" s="253"/>
      <c r="AA66" s="253"/>
      <c r="AB66" s="253"/>
      <c r="AC66" s="253"/>
      <c r="AD66" s="253"/>
      <c r="AE66" s="253"/>
      <c r="AF66" s="4"/>
      <c r="AG66" s="4"/>
      <c r="AH66" s="4"/>
      <c r="AI66" s="4">
        <v>0</v>
      </c>
      <c r="AJ66" s="4"/>
      <c r="AK66" s="254"/>
      <c r="AL66" s="4"/>
    </row>
    <row r="67" spans="1:38" ht="18.75">
      <c r="A67" s="13" t="s">
        <v>68</v>
      </c>
      <c r="B67" s="261"/>
      <c r="C67" s="269"/>
      <c r="D67" s="252"/>
      <c r="E67" s="4"/>
      <c r="F67" s="4"/>
      <c r="G67" s="4"/>
      <c r="H67" s="4"/>
      <c r="I67" s="4"/>
      <c r="J67" s="4"/>
      <c r="K67" s="4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3"/>
      <c r="AA67" s="253"/>
      <c r="AB67" s="253"/>
      <c r="AC67" s="253"/>
      <c r="AD67" s="253"/>
      <c r="AE67" s="253"/>
      <c r="AF67" s="4"/>
      <c r="AG67" s="4"/>
      <c r="AH67" s="4"/>
      <c r="AI67" s="4">
        <v>0</v>
      </c>
      <c r="AJ67" s="4"/>
      <c r="AK67" s="254"/>
      <c r="AL67" s="4"/>
    </row>
    <row r="68" spans="1:38" ht="18.75">
      <c r="A68" s="13" t="s">
        <v>68</v>
      </c>
      <c r="B68" s="261"/>
      <c r="C68" s="269"/>
      <c r="D68" s="252"/>
      <c r="E68" s="4"/>
      <c r="F68" s="4"/>
      <c r="G68" s="4"/>
      <c r="H68" s="4"/>
      <c r="I68" s="4"/>
      <c r="J68" s="4"/>
      <c r="K68" s="4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3"/>
      <c r="AA68" s="253"/>
      <c r="AB68" s="253"/>
      <c r="AC68" s="253"/>
      <c r="AD68" s="253"/>
      <c r="AE68" s="253"/>
      <c r="AF68" s="4"/>
      <c r="AG68" s="4"/>
      <c r="AH68" s="4"/>
      <c r="AI68" s="4">
        <v>0</v>
      </c>
      <c r="AJ68" s="4"/>
      <c r="AK68" s="254"/>
      <c r="AL68" s="4"/>
    </row>
    <row r="69" spans="1:38" ht="18.75">
      <c r="A69" s="13" t="s">
        <v>59</v>
      </c>
      <c r="B69" s="261"/>
      <c r="C69" s="238" t="s">
        <v>59</v>
      </c>
      <c r="D69" s="252"/>
      <c r="E69" s="4"/>
      <c r="F69" s="4"/>
      <c r="G69" s="4"/>
      <c r="H69" s="4"/>
      <c r="I69" s="4"/>
      <c r="J69" s="4"/>
      <c r="K69" s="4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3"/>
      <c r="Z69" s="253"/>
      <c r="AA69" s="253"/>
      <c r="AB69" s="253"/>
      <c r="AC69" s="253"/>
      <c r="AD69" s="253"/>
      <c r="AE69" s="253"/>
      <c r="AF69" s="4"/>
      <c r="AG69" s="4"/>
      <c r="AH69" s="4"/>
      <c r="AI69" s="4">
        <v>0</v>
      </c>
      <c r="AJ69" s="4"/>
      <c r="AK69" s="254"/>
      <c r="AL69" s="4"/>
    </row>
    <row r="70" spans="1:38" ht="168.75">
      <c r="A70" s="13" t="s">
        <v>68</v>
      </c>
      <c r="B70" s="261"/>
      <c r="C70" s="238" t="s">
        <v>72</v>
      </c>
      <c r="D70" s="252"/>
      <c r="E70" s="4"/>
      <c r="F70" s="4"/>
      <c r="G70" s="4"/>
      <c r="H70" s="4"/>
      <c r="I70" s="4"/>
      <c r="J70" s="4"/>
      <c r="K70" s="4"/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V70" s="253"/>
      <c r="W70" s="253"/>
      <c r="X70" s="253"/>
      <c r="Y70" s="253"/>
      <c r="Z70" s="253"/>
      <c r="AA70" s="253"/>
      <c r="AB70" s="253"/>
      <c r="AC70" s="253"/>
      <c r="AD70" s="253"/>
      <c r="AE70" s="253"/>
      <c r="AF70" s="4"/>
      <c r="AG70" s="4"/>
      <c r="AH70" s="4"/>
      <c r="AI70" s="4">
        <v>0</v>
      </c>
      <c r="AJ70" s="4"/>
      <c r="AK70" s="254"/>
      <c r="AL70" s="4"/>
    </row>
    <row r="71" spans="1:38" ht="18.75">
      <c r="A71" s="13"/>
      <c r="B71" s="261"/>
      <c r="C71" s="238"/>
      <c r="D71" s="252"/>
      <c r="E71" s="4"/>
      <c r="F71" s="4"/>
      <c r="G71" s="4"/>
      <c r="H71" s="4"/>
      <c r="I71" s="4"/>
      <c r="J71" s="4"/>
      <c r="K71" s="4"/>
      <c r="L71" s="253"/>
      <c r="M71" s="253"/>
      <c r="N71" s="253"/>
      <c r="O71" s="253"/>
      <c r="P71" s="253"/>
      <c r="Q71" s="253"/>
      <c r="R71" s="253"/>
      <c r="S71" s="253"/>
      <c r="T71" s="253"/>
      <c r="U71" s="253"/>
      <c r="V71" s="253"/>
      <c r="W71" s="253"/>
      <c r="X71" s="253"/>
      <c r="Y71" s="253"/>
      <c r="Z71" s="253"/>
      <c r="AA71" s="253"/>
      <c r="AB71" s="253"/>
      <c r="AC71" s="253"/>
      <c r="AD71" s="253"/>
      <c r="AE71" s="253"/>
      <c r="AF71" s="4"/>
      <c r="AG71" s="4"/>
      <c r="AH71" s="4"/>
      <c r="AI71" s="4">
        <v>0</v>
      </c>
      <c r="AJ71" s="4"/>
      <c r="AK71" s="254"/>
      <c r="AL71" s="4"/>
    </row>
    <row r="72" spans="1:38" ht="18.75">
      <c r="A72" s="13" t="s">
        <v>59</v>
      </c>
      <c r="B72" s="261"/>
      <c r="C72" s="238" t="s">
        <v>59</v>
      </c>
      <c r="D72" s="252"/>
      <c r="E72" s="4"/>
      <c r="F72" s="4"/>
      <c r="G72" s="4"/>
      <c r="H72" s="4"/>
      <c r="I72" s="4"/>
      <c r="J72" s="4"/>
      <c r="K72" s="4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3"/>
      <c r="Z72" s="253"/>
      <c r="AA72" s="253"/>
      <c r="AB72" s="253"/>
      <c r="AC72" s="253"/>
      <c r="AD72" s="253"/>
      <c r="AE72" s="253"/>
      <c r="AF72" s="4"/>
      <c r="AG72" s="4"/>
      <c r="AH72" s="4"/>
      <c r="AI72" s="4">
        <v>0</v>
      </c>
      <c r="AJ72" s="4"/>
      <c r="AK72" s="254"/>
      <c r="AL72" s="4"/>
    </row>
    <row r="73" spans="1:38" ht="56.25">
      <c r="A73" s="13" t="s">
        <v>73</v>
      </c>
      <c r="B73" s="261"/>
      <c r="C73" s="238" t="s">
        <v>69</v>
      </c>
      <c r="D73" s="252"/>
      <c r="E73" s="4"/>
      <c r="F73" s="4"/>
      <c r="G73" s="4"/>
      <c r="H73" s="4"/>
      <c r="I73" s="4"/>
      <c r="J73" s="4"/>
      <c r="K73" s="4"/>
      <c r="L73" s="253"/>
      <c r="M73" s="253"/>
      <c r="N73" s="253"/>
      <c r="O73" s="253"/>
      <c r="P73" s="253"/>
      <c r="Q73" s="253"/>
      <c r="R73" s="253"/>
      <c r="S73" s="253"/>
      <c r="T73" s="253"/>
      <c r="U73" s="253"/>
      <c r="V73" s="253"/>
      <c r="W73" s="253"/>
      <c r="X73" s="253"/>
      <c r="Y73" s="253"/>
      <c r="Z73" s="253"/>
      <c r="AA73" s="253"/>
      <c r="AB73" s="253"/>
      <c r="AC73" s="253"/>
      <c r="AD73" s="253"/>
      <c r="AE73" s="253"/>
      <c r="AF73" s="4"/>
      <c r="AG73" s="4"/>
      <c r="AH73" s="4"/>
      <c r="AI73" s="4">
        <v>0</v>
      </c>
      <c r="AJ73" s="4"/>
      <c r="AK73" s="254"/>
      <c r="AL73" s="4"/>
    </row>
    <row r="74" spans="1:38" ht="187.5">
      <c r="A74" s="13" t="s">
        <v>73</v>
      </c>
      <c r="B74" s="261"/>
      <c r="C74" s="238" t="s">
        <v>70</v>
      </c>
      <c r="D74" s="252"/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/>
      <c r="K74" s="4"/>
      <c r="L74" s="253">
        <v>0</v>
      </c>
      <c r="M74" s="253">
        <v>0</v>
      </c>
      <c r="N74" s="253"/>
      <c r="O74" s="253"/>
      <c r="P74" s="253"/>
      <c r="Q74" s="253"/>
      <c r="R74" s="253"/>
      <c r="S74" s="253"/>
      <c r="T74" s="253"/>
      <c r="U74" s="253"/>
      <c r="V74" s="253"/>
      <c r="W74" s="253"/>
      <c r="X74" s="253"/>
      <c r="Y74" s="253"/>
      <c r="Z74" s="253"/>
      <c r="AA74" s="253"/>
      <c r="AB74" s="253"/>
      <c r="AC74" s="253"/>
      <c r="AD74" s="253"/>
      <c r="AE74" s="253"/>
      <c r="AF74" s="4"/>
      <c r="AG74" s="4"/>
      <c r="AH74" s="4"/>
      <c r="AI74" s="4">
        <v>0</v>
      </c>
      <c r="AJ74" s="4"/>
      <c r="AK74" s="254"/>
      <c r="AL74" s="4"/>
    </row>
    <row r="75" spans="1:38" ht="37.5">
      <c r="A75" s="13" t="s">
        <v>73</v>
      </c>
      <c r="B75" s="261"/>
      <c r="C75" s="262" t="s">
        <v>58</v>
      </c>
      <c r="D75" s="252"/>
      <c r="E75" s="4"/>
      <c r="F75" s="4"/>
      <c r="G75" s="4"/>
      <c r="H75" s="4"/>
      <c r="I75" s="4"/>
      <c r="J75" s="4"/>
      <c r="K75" s="4"/>
      <c r="L75" s="253"/>
      <c r="M75" s="253"/>
      <c r="N75" s="253"/>
      <c r="O75" s="253"/>
      <c r="P75" s="253"/>
      <c r="Q75" s="253"/>
      <c r="R75" s="253"/>
      <c r="S75" s="253"/>
      <c r="T75" s="253"/>
      <c r="U75" s="253"/>
      <c r="V75" s="253"/>
      <c r="W75" s="253"/>
      <c r="X75" s="253"/>
      <c r="Y75" s="253"/>
      <c r="Z75" s="253"/>
      <c r="AA75" s="253"/>
      <c r="AB75" s="253"/>
      <c r="AC75" s="253"/>
      <c r="AD75" s="253"/>
      <c r="AE75" s="253"/>
      <c r="AF75" s="4"/>
      <c r="AG75" s="4"/>
      <c r="AH75" s="4"/>
      <c r="AI75" s="4">
        <v>0</v>
      </c>
      <c r="AJ75" s="4"/>
      <c r="AK75" s="254"/>
      <c r="AL75" s="4"/>
    </row>
    <row r="76" spans="1:38" ht="37.5">
      <c r="A76" s="13" t="s">
        <v>73</v>
      </c>
      <c r="B76" s="261"/>
      <c r="C76" s="262" t="s">
        <v>58</v>
      </c>
      <c r="D76" s="252"/>
      <c r="E76" s="4"/>
      <c r="F76" s="4"/>
      <c r="G76" s="4"/>
      <c r="H76" s="4"/>
      <c r="I76" s="4"/>
      <c r="J76" s="4"/>
      <c r="K76" s="4"/>
      <c r="L76" s="253"/>
      <c r="M76" s="253"/>
      <c r="N76" s="253"/>
      <c r="O76" s="253"/>
      <c r="P76" s="253"/>
      <c r="Q76" s="253"/>
      <c r="R76" s="253"/>
      <c r="S76" s="253"/>
      <c r="T76" s="253"/>
      <c r="U76" s="253"/>
      <c r="V76" s="253"/>
      <c r="W76" s="253"/>
      <c r="X76" s="253"/>
      <c r="Y76" s="253"/>
      <c r="Z76" s="253"/>
      <c r="AA76" s="253"/>
      <c r="AB76" s="253"/>
      <c r="AC76" s="253"/>
      <c r="AD76" s="253"/>
      <c r="AE76" s="253"/>
      <c r="AF76" s="4"/>
      <c r="AG76" s="4"/>
      <c r="AH76" s="4"/>
      <c r="AI76" s="4">
        <v>0</v>
      </c>
      <c r="AJ76" s="4"/>
      <c r="AK76" s="254"/>
      <c r="AL76" s="4"/>
    </row>
    <row r="77" spans="1:38" ht="18.75">
      <c r="A77" s="13" t="s">
        <v>59</v>
      </c>
      <c r="B77" s="261"/>
      <c r="C77" s="238" t="s">
        <v>59</v>
      </c>
      <c r="D77" s="252"/>
      <c r="E77" s="4"/>
      <c r="F77" s="4"/>
      <c r="G77" s="4"/>
      <c r="H77" s="4"/>
      <c r="I77" s="4"/>
      <c r="J77" s="4"/>
      <c r="K77" s="4"/>
      <c r="L77" s="253"/>
      <c r="M77" s="253"/>
      <c r="N77" s="253"/>
      <c r="O77" s="253"/>
      <c r="P77" s="253"/>
      <c r="Q77" s="253"/>
      <c r="R77" s="253"/>
      <c r="S77" s="253"/>
      <c r="T77" s="253"/>
      <c r="U77" s="253"/>
      <c r="V77" s="253"/>
      <c r="W77" s="253"/>
      <c r="X77" s="253"/>
      <c r="Y77" s="253"/>
      <c r="Z77" s="253"/>
      <c r="AA77" s="253"/>
      <c r="AB77" s="253"/>
      <c r="AC77" s="253"/>
      <c r="AD77" s="253"/>
      <c r="AE77" s="253"/>
      <c r="AF77" s="4"/>
      <c r="AG77" s="4"/>
      <c r="AH77" s="4"/>
      <c r="AI77" s="4">
        <v>0</v>
      </c>
      <c r="AJ77" s="4"/>
      <c r="AK77" s="254"/>
      <c r="AL77" s="4"/>
    </row>
    <row r="78" spans="1:38" ht="168.75">
      <c r="A78" s="13" t="s">
        <v>73</v>
      </c>
      <c r="B78" s="261"/>
      <c r="C78" s="238" t="s">
        <v>71</v>
      </c>
      <c r="D78" s="252"/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/>
      <c r="K78" s="4"/>
      <c r="L78" s="253">
        <v>0</v>
      </c>
      <c r="M78" s="253">
        <v>0</v>
      </c>
      <c r="N78" s="253">
        <v>0</v>
      </c>
      <c r="O78" s="253">
        <v>0</v>
      </c>
      <c r="P78" s="253">
        <v>0</v>
      </c>
      <c r="Q78" s="253">
        <v>0</v>
      </c>
      <c r="R78" s="253">
        <v>0</v>
      </c>
      <c r="S78" s="253">
        <v>0</v>
      </c>
      <c r="T78" s="253">
        <v>0</v>
      </c>
      <c r="U78" s="253">
        <v>0</v>
      </c>
      <c r="V78" s="253">
        <v>0</v>
      </c>
      <c r="W78" s="253">
        <v>0</v>
      </c>
      <c r="X78" s="253">
        <v>0</v>
      </c>
      <c r="Y78" s="253">
        <v>0</v>
      </c>
      <c r="Z78" s="253">
        <v>0</v>
      </c>
      <c r="AA78" s="253">
        <v>0</v>
      </c>
      <c r="AB78" s="253">
        <v>0</v>
      </c>
      <c r="AC78" s="253">
        <v>0</v>
      </c>
      <c r="AD78" s="253">
        <v>0</v>
      </c>
      <c r="AE78" s="253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254"/>
      <c r="AL78" s="4"/>
    </row>
    <row r="79" spans="1:38" ht="37.5">
      <c r="A79" s="13" t="s">
        <v>73</v>
      </c>
      <c r="B79" s="261"/>
      <c r="C79" s="262" t="s">
        <v>58</v>
      </c>
      <c r="D79" s="252"/>
      <c r="E79" s="4"/>
      <c r="F79" s="4"/>
      <c r="G79" s="4"/>
      <c r="H79" s="4"/>
      <c r="I79" s="4"/>
      <c r="J79" s="4"/>
      <c r="K79" s="4"/>
      <c r="L79" s="253"/>
      <c r="M79" s="253"/>
      <c r="N79" s="253"/>
      <c r="O79" s="253"/>
      <c r="P79" s="253"/>
      <c r="Q79" s="253"/>
      <c r="R79" s="253"/>
      <c r="S79" s="253"/>
      <c r="T79" s="253"/>
      <c r="U79" s="253"/>
      <c r="V79" s="253"/>
      <c r="W79" s="253"/>
      <c r="X79" s="253"/>
      <c r="Y79" s="253"/>
      <c r="Z79" s="253"/>
      <c r="AA79" s="253"/>
      <c r="AB79" s="253"/>
      <c r="AC79" s="253"/>
      <c r="AD79" s="253"/>
      <c r="AE79" s="253"/>
      <c r="AF79" s="4"/>
      <c r="AG79" s="4"/>
      <c r="AH79" s="4"/>
      <c r="AI79" s="4">
        <v>0</v>
      </c>
      <c r="AJ79" s="4"/>
      <c r="AK79" s="254"/>
      <c r="AL79" s="4"/>
    </row>
    <row r="80" spans="1:38" ht="37.5">
      <c r="A80" s="13" t="s">
        <v>73</v>
      </c>
      <c r="B80" s="261"/>
      <c r="C80" s="262" t="s">
        <v>58</v>
      </c>
      <c r="D80" s="252"/>
      <c r="E80" s="4"/>
      <c r="F80" s="4"/>
      <c r="G80" s="4"/>
      <c r="H80" s="4"/>
      <c r="I80" s="4"/>
      <c r="J80" s="4"/>
      <c r="K80" s="4"/>
      <c r="L80" s="253"/>
      <c r="M80" s="253"/>
      <c r="N80" s="253"/>
      <c r="O80" s="253"/>
      <c r="P80" s="253"/>
      <c r="Q80" s="253"/>
      <c r="R80" s="253"/>
      <c r="S80" s="253"/>
      <c r="T80" s="253"/>
      <c r="U80" s="253"/>
      <c r="V80" s="253"/>
      <c r="W80" s="253"/>
      <c r="X80" s="253"/>
      <c r="Y80" s="253"/>
      <c r="Z80" s="253"/>
      <c r="AA80" s="253"/>
      <c r="AB80" s="253"/>
      <c r="AC80" s="253"/>
      <c r="AD80" s="253"/>
      <c r="AE80" s="253"/>
      <c r="AF80" s="4"/>
      <c r="AG80" s="4"/>
      <c r="AH80" s="4"/>
      <c r="AI80" s="4">
        <v>0</v>
      </c>
      <c r="AJ80" s="4"/>
      <c r="AK80" s="254"/>
      <c r="AL80" s="4"/>
    </row>
    <row r="81" spans="1:38" ht="18.75">
      <c r="A81" s="13" t="s">
        <v>59</v>
      </c>
      <c r="B81" s="261"/>
      <c r="C81" s="238" t="s">
        <v>59</v>
      </c>
      <c r="D81" s="252"/>
      <c r="E81" s="4"/>
      <c r="F81" s="4"/>
      <c r="G81" s="4"/>
      <c r="H81" s="4"/>
      <c r="I81" s="4"/>
      <c r="J81" s="4"/>
      <c r="K81" s="4"/>
      <c r="L81" s="253"/>
      <c r="M81" s="253"/>
      <c r="N81" s="253"/>
      <c r="O81" s="253"/>
      <c r="P81" s="253"/>
      <c r="Q81" s="253"/>
      <c r="R81" s="253"/>
      <c r="S81" s="253"/>
      <c r="T81" s="253"/>
      <c r="U81" s="253"/>
      <c r="V81" s="253"/>
      <c r="W81" s="253"/>
      <c r="X81" s="253"/>
      <c r="Y81" s="253"/>
      <c r="Z81" s="253"/>
      <c r="AA81" s="253"/>
      <c r="AB81" s="253"/>
      <c r="AC81" s="253"/>
      <c r="AD81" s="253"/>
      <c r="AE81" s="253"/>
      <c r="AF81" s="4"/>
      <c r="AG81" s="4"/>
      <c r="AH81" s="4"/>
      <c r="AI81" s="4">
        <v>0</v>
      </c>
      <c r="AJ81" s="4"/>
      <c r="AK81" s="254"/>
      <c r="AL81" s="4"/>
    </row>
    <row r="82" spans="1:38" ht="168.75">
      <c r="A82" s="13" t="s">
        <v>73</v>
      </c>
      <c r="B82" s="261"/>
      <c r="C82" s="238" t="s">
        <v>74</v>
      </c>
      <c r="D82" s="252"/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/>
      <c r="K82" s="4"/>
      <c r="L82" s="253">
        <v>0</v>
      </c>
      <c r="M82" s="253">
        <v>0</v>
      </c>
      <c r="N82" s="253">
        <v>0</v>
      </c>
      <c r="O82" s="253">
        <v>0</v>
      </c>
      <c r="P82" s="253">
        <v>0</v>
      </c>
      <c r="Q82" s="253">
        <v>0</v>
      </c>
      <c r="R82" s="253">
        <v>0</v>
      </c>
      <c r="S82" s="253">
        <v>0</v>
      </c>
      <c r="T82" s="253">
        <v>0</v>
      </c>
      <c r="U82" s="253">
        <v>0</v>
      </c>
      <c r="V82" s="253">
        <v>0</v>
      </c>
      <c r="W82" s="253">
        <v>0</v>
      </c>
      <c r="X82" s="253">
        <v>0</v>
      </c>
      <c r="Y82" s="253">
        <v>0</v>
      </c>
      <c r="Z82" s="253">
        <v>0</v>
      </c>
      <c r="AA82" s="253">
        <v>0</v>
      </c>
      <c r="AB82" s="253">
        <v>0</v>
      </c>
      <c r="AC82" s="253">
        <v>0</v>
      </c>
      <c r="AD82" s="253">
        <v>0</v>
      </c>
      <c r="AE82" s="253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254"/>
      <c r="AL82" s="4"/>
    </row>
    <row r="83" spans="1:38" ht="37.5">
      <c r="A83" s="13" t="s">
        <v>73</v>
      </c>
      <c r="B83" s="261"/>
      <c r="C83" s="262" t="s">
        <v>58</v>
      </c>
      <c r="D83" s="252"/>
      <c r="E83" s="4"/>
      <c r="F83" s="4"/>
      <c r="G83" s="4"/>
      <c r="H83" s="4"/>
      <c r="I83" s="4"/>
      <c r="J83" s="4"/>
      <c r="K83" s="4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3"/>
      <c r="AA83" s="253"/>
      <c r="AB83" s="253"/>
      <c r="AC83" s="253"/>
      <c r="AD83" s="253"/>
      <c r="AE83" s="253"/>
      <c r="AF83" s="4"/>
      <c r="AG83" s="4"/>
      <c r="AH83" s="4"/>
      <c r="AI83" s="4">
        <v>0</v>
      </c>
      <c r="AJ83" s="4"/>
      <c r="AK83" s="254"/>
      <c r="AL83" s="4"/>
    </row>
    <row r="84" spans="1:38" ht="37.5">
      <c r="A84" s="13" t="s">
        <v>73</v>
      </c>
      <c r="B84" s="261"/>
      <c r="C84" s="262" t="s">
        <v>58</v>
      </c>
      <c r="D84" s="252"/>
      <c r="E84" s="4"/>
      <c r="F84" s="4"/>
      <c r="G84" s="4"/>
      <c r="H84" s="4"/>
      <c r="I84" s="4"/>
      <c r="J84" s="4"/>
      <c r="K84" s="4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3"/>
      <c r="AA84" s="253"/>
      <c r="AB84" s="253"/>
      <c r="AC84" s="253"/>
      <c r="AD84" s="253"/>
      <c r="AE84" s="253"/>
      <c r="AF84" s="4"/>
      <c r="AG84" s="4"/>
      <c r="AH84" s="4"/>
      <c r="AI84" s="4">
        <v>0</v>
      </c>
      <c r="AJ84" s="4"/>
      <c r="AK84" s="254"/>
      <c r="AL84" s="4"/>
    </row>
    <row r="85" spans="1:38" ht="18.75">
      <c r="A85" s="13" t="s">
        <v>59</v>
      </c>
      <c r="B85" s="261"/>
      <c r="C85" s="238" t="s">
        <v>59</v>
      </c>
      <c r="D85" s="252"/>
      <c r="E85" s="4"/>
      <c r="F85" s="4"/>
      <c r="G85" s="4"/>
      <c r="H85" s="4"/>
      <c r="I85" s="4"/>
      <c r="J85" s="4"/>
      <c r="K85" s="4"/>
      <c r="L85" s="253"/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4"/>
      <c r="AG85" s="4"/>
      <c r="AH85" s="4"/>
      <c r="AI85" s="4">
        <v>0</v>
      </c>
      <c r="AJ85" s="4"/>
      <c r="AK85" s="254"/>
      <c r="AL85" s="4"/>
    </row>
    <row r="86" spans="1:38" ht="168.75">
      <c r="A86" s="204" t="s">
        <v>75</v>
      </c>
      <c r="B86" s="259"/>
      <c r="C86" s="260" t="s">
        <v>76</v>
      </c>
      <c r="D86" s="246"/>
      <c r="E86" s="247">
        <v>143.9739089717815</v>
      </c>
      <c r="F86" s="247">
        <v>0</v>
      </c>
      <c r="G86" s="247">
        <v>95.634006450000015</v>
      </c>
      <c r="H86" s="247">
        <v>0</v>
      </c>
      <c r="I86" s="247">
        <v>995.17712492745761</v>
      </c>
      <c r="J86" s="247"/>
      <c r="K86" s="247"/>
      <c r="L86" s="248">
        <v>0</v>
      </c>
      <c r="M86" s="248">
        <v>15.50250775999997</v>
      </c>
      <c r="N86" s="248">
        <v>0</v>
      </c>
      <c r="O86" s="248">
        <v>25.908153859999995</v>
      </c>
      <c r="P86" s="248">
        <v>0</v>
      </c>
      <c r="Q86" s="248">
        <v>0</v>
      </c>
      <c r="R86" s="248">
        <v>0</v>
      </c>
      <c r="S86" s="248">
        <v>14.682459399999995</v>
      </c>
      <c r="T86" s="248">
        <v>0</v>
      </c>
      <c r="U86" s="248">
        <v>0</v>
      </c>
      <c r="V86" s="248">
        <v>0</v>
      </c>
      <c r="W86" s="248">
        <v>11.22569446</v>
      </c>
      <c r="X86" s="248">
        <v>0</v>
      </c>
      <c r="Y86" s="248">
        <v>2.1616507158806701</v>
      </c>
      <c r="Z86" s="248">
        <v>0</v>
      </c>
      <c r="AA86" s="248">
        <v>0</v>
      </c>
      <c r="AB86" s="248">
        <v>0</v>
      </c>
      <c r="AC86" s="248">
        <v>13.3408570441193</v>
      </c>
      <c r="AD86" s="248">
        <v>0</v>
      </c>
      <c r="AE86" s="248">
        <v>0</v>
      </c>
      <c r="AF86" s="247">
        <v>0</v>
      </c>
      <c r="AG86" s="247">
        <v>990.93820355745754</v>
      </c>
      <c r="AH86" s="247">
        <v>0</v>
      </c>
      <c r="AI86" s="247">
        <v>25.908153859999995</v>
      </c>
      <c r="AJ86" s="247">
        <v>0</v>
      </c>
      <c r="AK86" s="249"/>
      <c r="AL86" s="4"/>
    </row>
    <row r="87" spans="1:38" ht="150">
      <c r="A87" s="178" t="s">
        <v>77</v>
      </c>
      <c r="B87" s="237"/>
      <c r="C87" s="238" t="s">
        <v>78</v>
      </c>
      <c r="D87" s="246"/>
      <c r="E87" s="247">
        <v>143.9739089717815</v>
      </c>
      <c r="F87" s="247">
        <v>0</v>
      </c>
      <c r="G87" s="247">
        <v>95.634006450000015</v>
      </c>
      <c r="H87" s="247">
        <v>0</v>
      </c>
      <c r="I87" s="247">
        <v>995.17712492745761</v>
      </c>
      <c r="J87" s="247"/>
      <c r="K87" s="247"/>
      <c r="L87" s="248">
        <v>0</v>
      </c>
      <c r="M87" s="248">
        <v>15.50250775999997</v>
      </c>
      <c r="N87" s="248">
        <v>0</v>
      </c>
      <c r="O87" s="248">
        <v>25.908153859999995</v>
      </c>
      <c r="P87" s="248">
        <v>0</v>
      </c>
      <c r="Q87" s="248">
        <v>0</v>
      </c>
      <c r="R87" s="248">
        <v>0</v>
      </c>
      <c r="S87" s="248">
        <v>14.682459399999995</v>
      </c>
      <c r="T87" s="248">
        <v>0</v>
      </c>
      <c r="U87" s="248">
        <v>0</v>
      </c>
      <c r="V87" s="248">
        <v>0</v>
      </c>
      <c r="W87" s="248">
        <v>11.22569446</v>
      </c>
      <c r="X87" s="248">
        <v>0</v>
      </c>
      <c r="Y87" s="248">
        <v>2.1616507158806701</v>
      </c>
      <c r="Z87" s="248">
        <v>0</v>
      </c>
      <c r="AA87" s="248">
        <v>0</v>
      </c>
      <c r="AB87" s="248">
        <v>0</v>
      </c>
      <c r="AC87" s="248">
        <v>13.3408570441193</v>
      </c>
      <c r="AD87" s="248">
        <v>0</v>
      </c>
      <c r="AE87" s="248">
        <v>0</v>
      </c>
      <c r="AF87" s="247">
        <v>0</v>
      </c>
      <c r="AG87" s="247">
        <v>990.93820355745754</v>
      </c>
      <c r="AH87" s="247">
        <v>0</v>
      </c>
      <c r="AI87" s="247">
        <v>25.908153859999995</v>
      </c>
      <c r="AJ87" s="247">
        <v>0</v>
      </c>
      <c r="AK87" s="249"/>
      <c r="AL87" s="4"/>
    </row>
    <row r="88" spans="1:38" ht="150">
      <c r="A88" s="15" t="s">
        <v>46</v>
      </c>
      <c r="B88" s="268" t="s">
        <v>354</v>
      </c>
      <c r="C88" s="269" t="s">
        <v>355</v>
      </c>
      <c r="D88" s="252" t="s">
        <v>356</v>
      </c>
      <c r="E88" s="4">
        <v>133.02555000000001</v>
      </c>
      <c r="F88" s="263" t="s">
        <v>199</v>
      </c>
      <c r="G88" s="4">
        <v>42.73148071</v>
      </c>
      <c r="H88" s="263" t="s">
        <v>199</v>
      </c>
      <c r="I88" s="4">
        <v>967.50182554745766</v>
      </c>
      <c r="J88" s="4"/>
      <c r="K88" s="4"/>
      <c r="L88" s="264" t="s">
        <v>199</v>
      </c>
      <c r="M88" s="253">
        <v>0</v>
      </c>
      <c r="N88" s="264" t="s">
        <v>199</v>
      </c>
      <c r="O88" s="253">
        <v>3.8799331499999998</v>
      </c>
      <c r="P88" s="264" t="s">
        <v>199</v>
      </c>
      <c r="Q88" s="253">
        <v>0</v>
      </c>
      <c r="R88" s="264" t="s">
        <v>199</v>
      </c>
      <c r="S88" s="253">
        <v>1.59655952</v>
      </c>
      <c r="T88" s="264" t="s">
        <v>199</v>
      </c>
      <c r="U88" s="253">
        <v>0</v>
      </c>
      <c r="V88" s="264" t="s">
        <v>199</v>
      </c>
      <c r="W88" s="253">
        <v>2.2833736299999998</v>
      </c>
      <c r="X88" s="264" t="s">
        <v>199</v>
      </c>
      <c r="Y88" s="253">
        <v>0</v>
      </c>
      <c r="Z88" s="264" t="s">
        <v>199</v>
      </c>
      <c r="AA88" s="253">
        <v>0</v>
      </c>
      <c r="AB88" s="264" t="s">
        <v>199</v>
      </c>
      <c r="AC88" s="253">
        <v>0</v>
      </c>
      <c r="AD88" s="264" t="s">
        <v>199</v>
      </c>
      <c r="AE88" s="253">
        <v>0</v>
      </c>
      <c r="AF88" s="263" t="s">
        <v>199</v>
      </c>
      <c r="AG88" s="4">
        <v>963.6218923974576</v>
      </c>
      <c r="AH88" s="4"/>
      <c r="AI88" s="4">
        <v>3.8799331499999998</v>
      </c>
      <c r="AJ88" s="4"/>
      <c r="AK88" s="254"/>
      <c r="AL88" s="179" t="s">
        <v>357</v>
      </c>
    </row>
    <row r="89" spans="1:38" ht="187.5">
      <c r="A89" s="15" t="s">
        <v>130</v>
      </c>
      <c r="B89" s="261" t="s">
        <v>358</v>
      </c>
      <c r="C89" s="270" t="s">
        <v>359</v>
      </c>
      <c r="D89" s="252" t="s">
        <v>360</v>
      </c>
      <c r="E89" s="4">
        <v>7.17141960264094</v>
      </c>
      <c r="F89" s="263" t="s">
        <v>199</v>
      </c>
      <c r="G89" s="4">
        <v>33.57243545</v>
      </c>
      <c r="H89" s="263" t="s">
        <v>199</v>
      </c>
      <c r="I89" s="4">
        <v>0</v>
      </c>
      <c r="J89" s="4"/>
      <c r="K89" s="4"/>
      <c r="L89" s="264" t="s">
        <v>199</v>
      </c>
      <c r="M89" s="253">
        <v>0</v>
      </c>
      <c r="N89" s="264" t="s">
        <v>199</v>
      </c>
      <c r="O89" s="253">
        <v>0</v>
      </c>
      <c r="P89" s="264" t="s">
        <v>199</v>
      </c>
      <c r="Q89" s="253">
        <v>0</v>
      </c>
      <c r="R89" s="264" t="s">
        <v>199</v>
      </c>
      <c r="S89" s="253">
        <v>0</v>
      </c>
      <c r="T89" s="264" t="s">
        <v>199</v>
      </c>
      <c r="U89" s="253">
        <v>0</v>
      </c>
      <c r="V89" s="264" t="s">
        <v>199</v>
      </c>
      <c r="W89" s="253">
        <v>0</v>
      </c>
      <c r="X89" s="264" t="s">
        <v>199</v>
      </c>
      <c r="Y89" s="253">
        <v>0</v>
      </c>
      <c r="Z89" s="264" t="s">
        <v>199</v>
      </c>
      <c r="AA89" s="253">
        <v>0</v>
      </c>
      <c r="AB89" s="264" t="s">
        <v>199</v>
      </c>
      <c r="AC89" s="253">
        <v>0</v>
      </c>
      <c r="AD89" s="264" t="s">
        <v>199</v>
      </c>
      <c r="AE89" s="253">
        <v>0</v>
      </c>
      <c r="AF89" s="263" t="s">
        <v>199</v>
      </c>
      <c r="AG89" s="4">
        <v>0</v>
      </c>
      <c r="AH89" s="4"/>
      <c r="AI89" s="4">
        <v>0</v>
      </c>
      <c r="AJ89" s="4"/>
      <c r="AK89" s="254"/>
      <c r="AL89" s="179">
        <v>0</v>
      </c>
    </row>
    <row r="90" spans="1:38" ht="206.25">
      <c r="A90" s="15" t="s">
        <v>311</v>
      </c>
      <c r="B90" s="261" t="s">
        <v>361</v>
      </c>
      <c r="C90" s="270" t="s">
        <v>362</v>
      </c>
      <c r="D90" s="252" t="s">
        <v>363</v>
      </c>
      <c r="E90" s="4">
        <v>1.8614200000000001</v>
      </c>
      <c r="F90" s="263" t="s">
        <v>199</v>
      </c>
      <c r="G90" s="4">
        <v>4.1441716599999996</v>
      </c>
      <c r="H90" s="263" t="s">
        <v>199</v>
      </c>
      <c r="I90" s="4">
        <v>14.49999999999997</v>
      </c>
      <c r="J90" s="4"/>
      <c r="K90" s="4"/>
      <c r="L90" s="264" t="s">
        <v>199</v>
      </c>
      <c r="M90" s="253">
        <v>14.49999999999997</v>
      </c>
      <c r="N90" s="264" t="s">
        <v>199</v>
      </c>
      <c r="O90" s="253">
        <v>0.35898821999999997</v>
      </c>
      <c r="P90" s="264" t="s">
        <v>199</v>
      </c>
      <c r="Q90" s="253">
        <v>0</v>
      </c>
      <c r="R90" s="264" t="s">
        <v>199</v>
      </c>
      <c r="S90" s="253">
        <v>0.14841420999999999</v>
      </c>
      <c r="T90" s="264" t="s">
        <v>199</v>
      </c>
      <c r="U90" s="253">
        <v>0</v>
      </c>
      <c r="V90" s="264" t="s">
        <v>199</v>
      </c>
      <c r="W90" s="253">
        <v>0.21057400999999998</v>
      </c>
      <c r="X90" s="264" t="s">
        <v>199</v>
      </c>
      <c r="Y90" s="253">
        <v>1.1591429558806701</v>
      </c>
      <c r="Z90" s="264" t="s">
        <v>199</v>
      </c>
      <c r="AA90" s="253">
        <v>0</v>
      </c>
      <c r="AB90" s="264" t="s">
        <v>199</v>
      </c>
      <c r="AC90" s="253">
        <v>13.3408570441193</v>
      </c>
      <c r="AD90" s="264" t="s">
        <v>199</v>
      </c>
      <c r="AE90" s="253">
        <v>0</v>
      </c>
      <c r="AF90" s="263" t="s">
        <v>199</v>
      </c>
      <c r="AG90" s="4">
        <v>14.141011779999969</v>
      </c>
      <c r="AH90" s="4"/>
      <c r="AI90" s="4">
        <v>0.35898821999999997</v>
      </c>
      <c r="AJ90" s="4"/>
      <c r="AK90" s="254"/>
      <c r="AL90" s="179" t="s">
        <v>364</v>
      </c>
    </row>
    <row r="91" spans="1:38" ht="56.25">
      <c r="A91" s="15" t="s">
        <v>315</v>
      </c>
      <c r="B91" s="261" t="s">
        <v>365</v>
      </c>
      <c r="C91" s="270" t="s">
        <v>366</v>
      </c>
      <c r="D91" s="252" t="s">
        <v>367</v>
      </c>
      <c r="E91" s="4">
        <v>1.121</v>
      </c>
      <c r="F91" s="263" t="s">
        <v>199</v>
      </c>
      <c r="G91" s="4"/>
      <c r="H91" s="263" t="s">
        <v>199</v>
      </c>
      <c r="I91" s="4">
        <v>13.175299379999998</v>
      </c>
      <c r="J91" s="4"/>
      <c r="K91" s="4"/>
      <c r="L91" s="264" t="s">
        <v>199</v>
      </c>
      <c r="M91" s="253">
        <v>1.0025077600000001</v>
      </c>
      <c r="N91" s="264" t="s">
        <v>199</v>
      </c>
      <c r="O91" s="253">
        <v>0</v>
      </c>
      <c r="P91" s="264" t="s">
        <v>199</v>
      </c>
      <c r="Q91" s="253">
        <v>0</v>
      </c>
      <c r="R91" s="264" t="s">
        <v>199</v>
      </c>
      <c r="S91" s="253">
        <v>0</v>
      </c>
      <c r="T91" s="264" t="s">
        <v>199</v>
      </c>
      <c r="U91" s="253">
        <v>0</v>
      </c>
      <c r="V91" s="264" t="s">
        <v>199</v>
      </c>
      <c r="W91" s="253">
        <v>0</v>
      </c>
      <c r="X91" s="264" t="s">
        <v>199</v>
      </c>
      <c r="Y91" s="253">
        <v>1.0025077600000001</v>
      </c>
      <c r="Z91" s="264" t="s">
        <v>199</v>
      </c>
      <c r="AA91" s="253">
        <v>0</v>
      </c>
      <c r="AB91" s="264" t="s">
        <v>199</v>
      </c>
      <c r="AC91" s="253">
        <v>0</v>
      </c>
      <c r="AD91" s="264" t="s">
        <v>199</v>
      </c>
      <c r="AE91" s="253">
        <v>0</v>
      </c>
      <c r="AF91" s="263" t="s">
        <v>199</v>
      </c>
      <c r="AG91" s="4">
        <v>13.175299379999998</v>
      </c>
      <c r="AH91" s="4"/>
      <c r="AI91" s="4">
        <v>0</v>
      </c>
      <c r="AJ91" s="4"/>
      <c r="AK91" s="254"/>
      <c r="AL91" s="179">
        <v>0</v>
      </c>
    </row>
    <row r="92" spans="1:38" ht="187.5">
      <c r="A92" s="15" t="s">
        <v>319</v>
      </c>
      <c r="B92" s="261" t="s">
        <v>368</v>
      </c>
      <c r="C92" s="271" t="s">
        <v>369</v>
      </c>
      <c r="D92" s="252" t="s">
        <v>370</v>
      </c>
      <c r="E92" s="4">
        <v>0.28016949152542375</v>
      </c>
      <c r="F92" s="263" t="s">
        <v>199</v>
      </c>
      <c r="G92" s="4">
        <v>5.3847880000000001E-2</v>
      </c>
      <c r="H92" s="263" t="s">
        <v>199</v>
      </c>
      <c r="I92" s="4">
        <v>0</v>
      </c>
      <c r="J92" s="4"/>
      <c r="K92" s="4"/>
      <c r="L92" s="264" t="s">
        <v>199</v>
      </c>
      <c r="M92" s="253">
        <v>0</v>
      </c>
      <c r="N92" s="264" t="s">
        <v>199</v>
      </c>
      <c r="O92" s="253">
        <v>0.2340834</v>
      </c>
      <c r="P92" s="264" t="s">
        <v>199</v>
      </c>
      <c r="Q92" s="253">
        <v>0</v>
      </c>
      <c r="R92" s="264" t="s">
        <v>199</v>
      </c>
      <c r="S92" s="253">
        <v>0.2340834</v>
      </c>
      <c r="T92" s="264" t="s">
        <v>199</v>
      </c>
      <c r="U92" s="253">
        <v>0</v>
      </c>
      <c r="V92" s="264" t="s">
        <v>199</v>
      </c>
      <c r="W92" s="253">
        <v>0</v>
      </c>
      <c r="X92" s="264" t="s">
        <v>199</v>
      </c>
      <c r="Y92" s="253">
        <v>0</v>
      </c>
      <c r="Z92" s="264" t="s">
        <v>199</v>
      </c>
      <c r="AA92" s="253">
        <v>0</v>
      </c>
      <c r="AB92" s="264" t="s">
        <v>199</v>
      </c>
      <c r="AC92" s="253">
        <v>0</v>
      </c>
      <c r="AD92" s="264" t="s">
        <v>199</v>
      </c>
      <c r="AE92" s="253">
        <v>0</v>
      </c>
      <c r="AF92" s="263" t="s">
        <v>199</v>
      </c>
      <c r="AG92" s="4">
        <v>0</v>
      </c>
      <c r="AH92" s="4"/>
      <c r="AI92" s="4">
        <v>0.2340834</v>
      </c>
      <c r="AJ92" s="4"/>
      <c r="AK92" s="254"/>
      <c r="AL92" s="179" t="s">
        <v>181</v>
      </c>
    </row>
    <row r="93" spans="1:38" ht="150">
      <c r="A93" s="15" t="s">
        <v>323</v>
      </c>
      <c r="B93" s="261" t="s">
        <v>371</v>
      </c>
      <c r="C93" s="271" t="s">
        <v>372</v>
      </c>
      <c r="D93" s="252" t="s">
        <v>373</v>
      </c>
      <c r="E93" s="4">
        <v>5.3091492743169495E-2</v>
      </c>
      <c r="F93" s="263" t="s">
        <v>199</v>
      </c>
      <c r="G93" s="4"/>
      <c r="H93" s="263" t="s">
        <v>199</v>
      </c>
      <c r="I93" s="4">
        <v>0</v>
      </c>
      <c r="J93" s="4"/>
      <c r="K93" s="4"/>
      <c r="L93" s="264" t="s">
        <v>199</v>
      </c>
      <c r="M93" s="253">
        <v>0</v>
      </c>
      <c r="N93" s="264" t="s">
        <v>199</v>
      </c>
      <c r="O93" s="253">
        <v>0.35179547</v>
      </c>
      <c r="P93" s="264" t="s">
        <v>199</v>
      </c>
      <c r="Q93" s="253">
        <v>0</v>
      </c>
      <c r="R93" s="264" t="s">
        <v>199</v>
      </c>
      <c r="S93" s="253">
        <v>0</v>
      </c>
      <c r="T93" s="264" t="s">
        <v>199</v>
      </c>
      <c r="U93" s="253">
        <v>0</v>
      </c>
      <c r="V93" s="264" t="s">
        <v>199</v>
      </c>
      <c r="W93" s="253">
        <v>0.35179547</v>
      </c>
      <c r="X93" s="264" t="s">
        <v>199</v>
      </c>
      <c r="Y93" s="253">
        <v>0</v>
      </c>
      <c r="Z93" s="264" t="s">
        <v>199</v>
      </c>
      <c r="AA93" s="253">
        <v>0</v>
      </c>
      <c r="AB93" s="264" t="s">
        <v>199</v>
      </c>
      <c r="AC93" s="253">
        <v>0</v>
      </c>
      <c r="AD93" s="264" t="s">
        <v>199</v>
      </c>
      <c r="AE93" s="253">
        <v>0</v>
      </c>
      <c r="AF93" s="263" t="s">
        <v>199</v>
      </c>
      <c r="AG93" s="4">
        <v>0</v>
      </c>
      <c r="AH93" s="4"/>
      <c r="AI93" s="4">
        <v>0.35179547</v>
      </c>
      <c r="AJ93" s="4"/>
      <c r="AK93" s="254"/>
      <c r="AL93" s="179" t="s">
        <v>181</v>
      </c>
    </row>
    <row r="94" spans="1:38" ht="225">
      <c r="A94" s="15" t="s">
        <v>327</v>
      </c>
      <c r="B94" s="261" t="s">
        <v>374</v>
      </c>
      <c r="C94" s="271" t="s">
        <v>375</v>
      </c>
      <c r="D94" s="252" t="s">
        <v>376</v>
      </c>
      <c r="E94" s="4">
        <v>0.28016949152542375</v>
      </c>
      <c r="F94" s="263" t="s">
        <v>199</v>
      </c>
      <c r="G94" s="4">
        <v>1.3883762900000001</v>
      </c>
      <c r="H94" s="263" t="s">
        <v>199</v>
      </c>
      <c r="I94" s="4">
        <v>0</v>
      </c>
      <c r="J94" s="4"/>
      <c r="K94" s="4"/>
      <c r="L94" s="264" t="s">
        <v>199</v>
      </c>
      <c r="M94" s="253">
        <v>0</v>
      </c>
      <c r="N94" s="264" t="s">
        <v>199</v>
      </c>
      <c r="O94" s="253">
        <v>0</v>
      </c>
      <c r="P94" s="264" t="s">
        <v>199</v>
      </c>
      <c r="Q94" s="253">
        <v>0</v>
      </c>
      <c r="R94" s="264" t="s">
        <v>199</v>
      </c>
      <c r="S94" s="253">
        <v>0</v>
      </c>
      <c r="T94" s="264" t="s">
        <v>199</v>
      </c>
      <c r="U94" s="253">
        <v>0</v>
      </c>
      <c r="V94" s="264" t="s">
        <v>199</v>
      </c>
      <c r="W94" s="253">
        <v>0</v>
      </c>
      <c r="X94" s="264" t="s">
        <v>199</v>
      </c>
      <c r="Y94" s="253">
        <v>0</v>
      </c>
      <c r="Z94" s="264" t="s">
        <v>199</v>
      </c>
      <c r="AA94" s="253">
        <v>0</v>
      </c>
      <c r="AB94" s="264" t="s">
        <v>199</v>
      </c>
      <c r="AC94" s="253">
        <v>0</v>
      </c>
      <c r="AD94" s="264" t="s">
        <v>199</v>
      </c>
      <c r="AE94" s="253">
        <v>0</v>
      </c>
      <c r="AF94" s="263" t="s">
        <v>199</v>
      </c>
      <c r="AG94" s="4">
        <v>0</v>
      </c>
      <c r="AH94" s="4"/>
      <c r="AI94" s="4">
        <v>0</v>
      </c>
      <c r="AJ94" s="4"/>
      <c r="AK94" s="254"/>
      <c r="AL94" s="179">
        <v>0</v>
      </c>
    </row>
    <row r="95" spans="1:38" ht="131.25">
      <c r="A95" s="15" t="s">
        <v>331</v>
      </c>
      <c r="B95" s="261" t="s">
        <v>377</v>
      </c>
      <c r="C95" s="271" t="s">
        <v>378</v>
      </c>
      <c r="D95" s="252" t="s">
        <v>379</v>
      </c>
      <c r="E95" s="4">
        <v>5.3091492743169495E-2</v>
      </c>
      <c r="F95" s="263" t="s">
        <v>199</v>
      </c>
      <c r="G95" s="4">
        <v>0.25404209</v>
      </c>
      <c r="H95" s="263" t="s">
        <v>199</v>
      </c>
      <c r="I95" s="4">
        <v>0</v>
      </c>
      <c r="J95" s="4"/>
      <c r="K95" s="4"/>
      <c r="L95" s="264" t="s">
        <v>199</v>
      </c>
      <c r="M95" s="253">
        <v>0</v>
      </c>
      <c r="N95" s="264" t="s">
        <v>199</v>
      </c>
      <c r="O95" s="253">
        <v>0</v>
      </c>
      <c r="P95" s="264" t="s">
        <v>199</v>
      </c>
      <c r="Q95" s="253">
        <v>0</v>
      </c>
      <c r="R95" s="264" t="s">
        <v>199</v>
      </c>
      <c r="S95" s="253">
        <v>0</v>
      </c>
      <c r="T95" s="264" t="s">
        <v>199</v>
      </c>
      <c r="U95" s="253">
        <v>0</v>
      </c>
      <c r="V95" s="264" t="s">
        <v>199</v>
      </c>
      <c r="W95" s="253">
        <v>0</v>
      </c>
      <c r="X95" s="264" t="s">
        <v>199</v>
      </c>
      <c r="Y95" s="253">
        <v>0</v>
      </c>
      <c r="Z95" s="264" t="s">
        <v>199</v>
      </c>
      <c r="AA95" s="253">
        <v>0</v>
      </c>
      <c r="AB95" s="264" t="s">
        <v>199</v>
      </c>
      <c r="AC95" s="253">
        <v>0</v>
      </c>
      <c r="AD95" s="264" t="s">
        <v>199</v>
      </c>
      <c r="AE95" s="253">
        <v>0</v>
      </c>
      <c r="AF95" s="263" t="s">
        <v>199</v>
      </c>
      <c r="AG95" s="4">
        <v>0</v>
      </c>
      <c r="AH95" s="4"/>
      <c r="AI95" s="4">
        <v>0</v>
      </c>
      <c r="AJ95" s="4"/>
      <c r="AK95" s="254"/>
      <c r="AL95" s="179">
        <v>0</v>
      </c>
    </row>
    <row r="96" spans="1:38" ht="206.25">
      <c r="A96" s="15" t="s">
        <v>335</v>
      </c>
      <c r="B96" s="261" t="s">
        <v>380</v>
      </c>
      <c r="C96" s="271" t="s">
        <v>381</v>
      </c>
      <c r="D96" s="252" t="s">
        <v>382</v>
      </c>
      <c r="E96" s="4">
        <v>6.3998700301694911E-2</v>
      </c>
      <c r="F96" s="263" t="s">
        <v>199</v>
      </c>
      <c r="G96" s="4">
        <v>0.31376045000000002</v>
      </c>
      <c r="H96" s="263" t="s">
        <v>199</v>
      </c>
      <c r="I96" s="4">
        <v>0</v>
      </c>
      <c r="J96" s="4"/>
      <c r="K96" s="4"/>
      <c r="L96" s="264" t="s">
        <v>199</v>
      </c>
      <c r="M96" s="253">
        <v>0</v>
      </c>
      <c r="N96" s="264" t="s">
        <v>199</v>
      </c>
      <c r="O96" s="253">
        <v>0</v>
      </c>
      <c r="P96" s="264" t="s">
        <v>199</v>
      </c>
      <c r="Q96" s="253">
        <v>0</v>
      </c>
      <c r="R96" s="264" t="s">
        <v>199</v>
      </c>
      <c r="S96" s="253">
        <v>0</v>
      </c>
      <c r="T96" s="264" t="s">
        <v>199</v>
      </c>
      <c r="U96" s="253">
        <v>0</v>
      </c>
      <c r="V96" s="264" t="s">
        <v>199</v>
      </c>
      <c r="W96" s="253">
        <v>0</v>
      </c>
      <c r="X96" s="264" t="s">
        <v>199</v>
      </c>
      <c r="Y96" s="253">
        <v>0</v>
      </c>
      <c r="Z96" s="264" t="s">
        <v>199</v>
      </c>
      <c r="AA96" s="253">
        <v>0</v>
      </c>
      <c r="AB96" s="264" t="s">
        <v>199</v>
      </c>
      <c r="AC96" s="253">
        <v>0</v>
      </c>
      <c r="AD96" s="264" t="s">
        <v>199</v>
      </c>
      <c r="AE96" s="253">
        <v>0</v>
      </c>
      <c r="AF96" s="263" t="s">
        <v>199</v>
      </c>
      <c r="AG96" s="4">
        <v>0</v>
      </c>
      <c r="AH96" s="4"/>
      <c r="AI96" s="4">
        <v>0</v>
      </c>
      <c r="AJ96" s="4"/>
      <c r="AK96" s="254"/>
      <c r="AL96" s="179">
        <v>0</v>
      </c>
    </row>
    <row r="97" spans="1:38" ht="56.25">
      <c r="A97" s="15" t="s">
        <v>339</v>
      </c>
      <c r="B97" s="261"/>
      <c r="C97" s="272" t="s">
        <v>383</v>
      </c>
      <c r="D97" s="252" t="s">
        <v>384</v>
      </c>
      <c r="E97" s="4">
        <v>6.3998700301694911E-2</v>
      </c>
      <c r="F97" s="4"/>
      <c r="G97" s="4">
        <v>13.122044040000002</v>
      </c>
      <c r="H97" s="4"/>
      <c r="I97" s="4"/>
      <c r="J97" s="4"/>
      <c r="K97" s="4"/>
      <c r="L97" s="253"/>
      <c r="M97" s="253">
        <v>0</v>
      </c>
      <c r="N97" s="253"/>
      <c r="O97" s="253">
        <v>20.219546229999995</v>
      </c>
      <c r="P97" s="253"/>
      <c r="Q97" s="253"/>
      <c r="R97" s="253"/>
      <c r="S97" s="253">
        <v>12.102053959999996</v>
      </c>
      <c r="T97" s="253"/>
      <c r="U97" s="253"/>
      <c r="V97" s="253"/>
      <c r="W97" s="253">
        <v>8.1174922699999996</v>
      </c>
      <c r="X97" s="253"/>
      <c r="Y97" s="253"/>
      <c r="Z97" s="253"/>
      <c r="AA97" s="253"/>
      <c r="AB97" s="253"/>
      <c r="AC97" s="253"/>
      <c r="AD97" s="253"/>
      <c r="AE97" s="253"/>
      <c r="AF97" s="4"/>
      <c r="AG97" s="4"/>
      <c r="AH97" s="4"/>
      <c r="AI97" s="4">
        <v>20.219546229999995</v>
      </c>
      <c r="AJ97" s="4"/>
      <c r="AK97" s="254"/>
      <c r="AL97" s="4" t="s">
        <v>181</v>
      </c>
    </row>
    <row r="98" spans="1:38" ht="56.25">
      <c r="A98" s="15" t="s">
        <v>343</v>
      </c>
      <c r="B98" s="261"/>
      <c r="C98" s="272" t="s">
        <v>385</v>
      </c>
      <c r="D98" s="266" t="s">
        <v>386</v>
      </c>
      <c r="E98" s="4"/>
      <c r="F98" s="4"/>
      <c r="G98" s="4">
        <v>5.3847880000000001E-2</v>
      </c>
      <c r="H98" s="4"/>
      <c r="I98" s="4"/>
      <c r="J98" s="4"/>
      <c r="K98" s="4"/>
      <c r="L98" s="253"/>
      <c r="M98" s="253">
        <v>0</v>
      </c>
      <c r="N98" s="253"/>
      <c r="O98" s="253">
        <v>0.86380739000000006</v>
      </c>
      <c r="P98" s="253"/>
      <c r="Q98" s="253"/>
      <c r="R98" s="253"/>
      <c r="S98" s="253">
        <v>0.60134831000000011</v>
      </c>
      <c r="T98" s="253"/>
      <c r="U98" s="253"/>
      <c r="V98" s="253"/>
      <c r="W98" s="253">
        <v>0.26245908000000001</v>
      </c>
      <c r="X98" s="253"/>
      <c r="Y98" s="253"/>
      <c r="Z98" s="253"/>
      <c r="AA98" s="253"/>
      <c r="AB98" s="253"/>
      <c r="AC98" s="253"/>
      <c r="AD98" s="253"/>
      <c r="AE98" s="253"/>
      <c r="AF98" s="4"/>
      <c r="AG98" s="4"/>
      <c r="AH98" s="4"/>
      <c r="AI98" s="4">
        <v>0.86380739000000006</v>
      </c>
      <c r="AJ98" s="4"/>
      <c r="AK98" s="254"/>
      <c r="AL98" s="4" t="s">
        <v>181</v>
      </c>
    </row>
    <row r="99" spans="1:38" ht="18.75">
      <c r="A99" s="15"/>
      <c r="B99" s="261"/>
      <c r="C99" s="270"/>
      <c r="D99" s="252"/>
      <c r="E99" s="4"/>
      <c r="F99" s="4"/>
      <c r="G99" s="4"/>
      <c r="H99" s="4"/>
      <c r="I99" s="4"/>
      <c r="J99" s="4"/>
      <c r="K99" s="4"/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4"/>
      <c r="AG99" s="4"/>
      <c r="AH99" s="4"/>
      <c r="AI99" s="4">
        <v>0</v>
      </c>
      <c r="AJ99" s="4"/>
      <c r="AK99" s="254"/>
      <c r="AL99" s="4"/>
    </row>
    <row r="100" spans="1:38" ht="18.75">
      <c r="A100" s="15"/>
      <c r="B100" s="261"/>
      <c r="C100" s="270"/>
      <c r="D100" s="252"/>
      <c r="E100" s="4"/>
      <c r="F100" s="4"/>
      <c r="G100" s="4"/>
      <c r="H100" s="4"/>
      <c r="I100" s="4"/>
      <c r="J100" s="4"/>
      <c r="K100" s="4"/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4"/>
      <c r="AG100" s="4"/>
      <c r="AH100" s="4"/>
      <c r="AI100" s="4">
        <v>0</v>
      </c>
      <c r="AJ100" s="4"/>
      <c r="AK100" s="254"/>
      <c r="AL100" s="4"/>
    </row>
    <row r="101" spans="1:38" ht="18.75">
      <c r="A101" s="15"/>
      <c r="B101" s="261"/>
      <c r="C101" s="270"/>
      <c r="D101" s="252"/>
      <c r="E101" s="4"/>
      <c r="F101" s="4"/>
      <c r="G101" s="4"/>
      <c r="H101" s="4"/>
      <c r="I101" s="4"/>
      <c r="J101" s="4"/>
      <c r="K101" s="4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4"/>
      <c r="AG101" s="4"/>
      <c r="AH101" s="4"/>
      <c r="AI101" s="4">
        <v>0</v>
      </c>
      <c r="AJ101" s="4"/>
      <c r="AK101" s="254"/>
      <c r="AL101" s="4"/>
    </row>
    <row r="102" spans="1:38" ht="18.75">
      <c r="A102" s="15"/>
      <c r="B102" s="261"/>
      <c r="C102" s="270"/>
      <c r="D102" s="252"/>
      <c r="E102" s="4"/>
      <c r="F102" s="4"/>
      <c r="G102" s="4"/>
      <c r="H102" s="4"/>
      <c r="I102" s="4"/>
      <c r="J102" s="4"/>
      <c r="K102" s="4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4"/>
      <c r="AG102" s="4"/>
      <c r="AH102" s="4"/>
      <c r="AI102" s="4">
        <v>0</v>
      </c>
      <c r="AJ102" s="4"/>
      <c r="AK102" s="254"/>
      <c r="AL102" s="4"/>
    </row>
    <row r="103" spans="1:38" ht="18.75">
      <c r="A103" s="13"/>
      <c r="B103" s="261"/>
      <c r="C103" s="270"/>
      <c r="D103" s="252"/>
      <c r="E103" s="4"/>
      <c r="F103" s="4"/>
      <c r="G103" s="4"/>
      <c r="H103" s="4"/>
      <c r="I103" s="4"/>
      <c r="J103" s="4"/>
      <c r="K103" s="4"/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4"/>
      <c r="AG103" s="4"/>
      <c r="AH103" s="4"/>
      <c r="AI103" s="4">
        <v>0</v>
      </c>
      <c r="AJ103" s="4"/>
      <c r="AK103" s="254"/>
      <c r="AL103" s="4"/>
    </row>
    <row r="104" spans="1:38" ht="18.75">
      <c r="A104" s="13"/>
      <c r="B104" s="261"/>
      <c r="C104" s="270"/>
      <c r="D104" s="252"/>
      <c r="E104" s="4"/>
      <c r="F104" s="4"/>
      <c r="G104" s="4"/>
      <c r="H104" s="4"/>
      <c r="I104" s="4"/>
      <c r="J104" s="4"/>
      <c r="K104" s="4"/>
      <c r="L104" s="253"/>
      <c r="M104" s="253"/>
      <c r="N104" s="253"/>
      <c r="O104" s="253"/>
      <c r="P104" s="253"/>
      <c r="Q104" s="253"/>
      <c r="R104" s="253"/>
      <c r="S104" s="253"/>
      <c r="T104" s="253"/>
      <c r="U104" s="253"/>
      <c r="V104" s="253"/>
      <c r="W104" s="253"/>
      <c r="X104" s="253"/>
      <c r="Y104" s="253"/>
      <c r="Z104" s="253"/>
      <c r="AA104" s="253"/>
      <c r="AB104" s="253"/>
      <c r="AC104" s="253"/>
      <c r="AD104" s="253"/>
      <c r="AE104" s="253"/>
      <c r="AF104" s="4"/>
      <c r="AG104" s="4"/>
      <c r="AH104" s="4"/>
      <c r="AI104" s="4">
        <v>0</v>
      </c>
      <c r="AJ104" s="4"/>
      <c r="AK104" s="254"/>
      <c r="AL104" s="4"/>
    </row>
    <row r="105" spans="1:38" ht="150">
      <c r="A105" s="13" t="s">
        <v>79</v>
      </c>
      <c r="B105" s="261"/>
      <c r="C105" s="238" t="s">
        <v>80</v>
      </c>
      <c r="D105" s="252"/>
      <c r="E105" s="4"/>
      <c r="F105" s="4"/>
      <c r="G105" s="4"/>
      <c r="H105" s="4"/>
      <c r="I105" s="4"/>
      <c r="J105" s="4"/>
      <c r="K105" s="4"/>
      <c r="L105" s="253"/>
      <c r="M105" s="253"/>
      <c r="N105" s="253"/>
      <c r="O105" s="253"/>
      <c r="P105" s="253"/>
      <c r="Q105" s="253"/>
      <c r="R105" s="253"/>
      <c r="S105" s="253"/>
      <c r="T105" s="253"/>
      <c r="U105" s="253"/>
      <c r="V105" s="253"/>
      <c r="W105" s="253"/>
      <c r="X105" s="253"/>
      <c r="Y105" s="253"/>
      <c r="Z105" s="253"/>
      <c r="AA105" s="253"/>
      <c r="AB105" s="253"/>
      <c r="AC105" s="253"/>
      <c r="AD105" s="253"/>
      <c r="AE105" s="253"/>
      <c r="AF105" s="4"/>
      <c r="AG105" s="4"/>
      <c r="AH105" s="4"/>
      <c r="AI105" s="4">
        <v>0</v>
      </c>
      <c r="AJ105" s="4"/>
      <c r="AK105" s="254"/>
      <c r="AL105" s="4"/>
    </row>
    <row r="106" spans="1:38" ht="18.75">
      <c r="A106" s="15" t="s">
        <v>79</v>
      </c>
      <c r="B106" s="268"/>
      <c r="C106" s="269"/>
      <c r="D106" s="252"/>
      <c r="E106" s="4"/>
      <c r="F106" s="4"/>
      <c r="G106" s="4"/>
      <c r="H106" s="4"/>
      <c r="I106" s="4"/>
      <c r="J106" s="4"/>
      <c r="K106" s="4"/>
      <c r="L106" s="253"/>
      <c r="M106" s="253"/>
      <c r="N106" s="253"/>
      <c r="O106" s="253"/>
      <c r="P106" s="253"/>
      <c r="Q106" s="253"/>
      <c r="R106" s="253"/>
      <c r="S106" s="253"/>
      <c r="T106" s="253"/>
      <c r="U106" s="253"/>
      <c r="V106" s="253"/>
      <c r="W106" s="253"/>
      <c r="X106" s="253"/>
      <c r="Y106" s="253"/>
      <c r="Z106" s="253"/>
      <c r="AA106" s="253"/>
      <c r="AB106" s="253"/>
      <c r="AC106" s="253"/>
      <c r="AD106" s="253"/>
      <c r="AE106" s="253"/>
      <c r="AF106" s="4"/>
      <c r="AG106" s="4"/>
      <c r="AH106" s="4"/>
      <c r="AI106" s="4">
        <v>0</v>
      </c>
      <c r="AJ106" s="4"/>
      <c r="AK106" s="254"/>
      <c r="AL106" s="4"/>
    </row>
    <row r="107" spans="1:38" ht="18.75">
      <c r="A107" s="13"/>
      <c r="B107" s="261"/>
      <c r="C107" s="262"/>
      <c r="D107" s="252"/>
      <c r="E107" s="4"/>
      <c r="F107" s="4"/>
      <c r="G107" s="4"/>
      <c r="H107" s="4"/>
      <c r="I107" s="4"/>
      <c r="J107" s="4"/>
      <c r="K107" s="4"/>
      <c r="L107" s="253"/>
      <c r="M107" s="253"/>
      <c r="N107" s="253"/>
      <c r="O107" s="253"/>
      <c r="P107" s="253"/>
      <c r="Q107" s="253"/>
      <c r="R107" s="253"/>
      <c r="S107" s="253"/>
      <c r="T107" s="253"/>
      <c r="U107" s="253"/>
      <c r="V107" s="253"/>
      <c r="W107" s="253"/>
      <c r="X107" s="253"/>
      <c r="Y107" s="253"/>
      <c r="Z107" s="253"/>
      <c r="AA107" s="253"/>
      <c r="AB107" s="253"/>
      <c r="AC107" s="253"/>
      <c r="AD107" s="253"/>
      <c r="AE107" s="253"/>
      <c r="AF107" s="4"/>
      <c r="AG107" s="4"/>
      <c r="AH107" s="4"/>
      <c r="AI107" s="4">
        <v>0</v>
      </c>
      <c r="AJ107" s="4"/>
      <c r="AK107" s="254"/>
      <c r="AL107" s="4"/>
    </row>
    <row r="108" spans="1:38" ht="18.75">
      <c r="A108" s="13"/>
      <c r="B108" s="261"/>
      <c r="C108" s="262"/>
      <c r="D108" s="252"/>
      <c r="E108" s="4"/>
      <c r="F108" s="4"/>
      <c r="G108" s="4"/>
      <c r="H108" s="4"/>
      <c r="I108" s="4"/>
      <c r="J108" s="4"/>
      <c r="K108" s="4"/>
      <c r="L108" s="253"/>
      <c r="M108" s="253"/>
      <c r="N108" s="253"/>
      <c r="O108" s="253"/>
      <c r="P108" s="253"/>
      <c r="Q108" s="253"/>
      <c r="R108" s="253"/>
      <c r="S108" s="253"/>
      <c r="T108" s="253"/>
      <c r="U108" s="253"/>
      <c r="V108" s="253"/>
      <c r="W108" s="253"/>
      <c r="X108" s="253"/>
      <c r="Y108" s="253"/>
      <c r="Z108" s="253"/>
      <c r="AA108" s="253"/>
      <c r="AB108" s="253"/>
      <c r="AC108" s="253"/>
      <c r="AD108" s="253"/>
      <c r="AE108" s="253"/>
      <c r="AF108" s="4"/>
      <c r="AG108" s="4"/>
      <c r="AH108" s="4"/>
      <c r="AI108" s="4">
        <v>0</v>
      </c>
      <c r="AJ108" s="4"/>
      <c r="AK108" s="254"/>
      <c r="AL108" s="4"/>
    </row>
    <row r="109" spans="1:38" ht="18.75">
      <c r="A109" s="13" t="s">
        <v>59</v>
      </c>
      <c r="B109" s="261"/>
      <c r="C109" s="238" t="s">
        <v>59</v>
      </c>
      <c r="D109" s="252"/>
      <c r="E109" s="4"/>
      <c r="F109" s="4"/>
      <c r="G109" s="4"/>
      <c r="H109" s="4"/>
      <c r="I109" s="4"/>
      <c r="J109" s="4"/>
      <c r="K109" s="4"/>
      <c r="L109" s="253"/>
      <c r="M109" s="253"/>
      <c r="N109" s="253"/>
      <c r="O109" s="253"/>
      <c r="P109" s="253"/>
      <c r="Q109" s="253"/>
      <c r="R109" s="253"/>
      <c r="S109" s="253"/>
      <c r="T109" s="253"/>
      <c r="U109" s="253"/>
      <c r="V109" s="253"/>
      <c r="W109" s="253"/>
      <c r="X109" s="253"/>
      <c r="Y109" s="253"/>
      <c r="Z109" s="253"/>
      <c r="AA109" s="253"/>
      <c r="AB109" s="253"/>
      <c r="AC109" s="253"/>
      <c r="AD109" s="253"/>
      <c r="AE109" s="253"/>
      <c r="AF109" s="4"/>
      <c r="AG109" s="4"/>
      <c r="AH109" s="4"/>
      <c r="AI109" s="4">
        <v>0</v>
      </c>
      <c r="AJ109" s="4"/>
      <c r="AK109" s="254"/>
      <c r="AL109" s="4"/>
    </row>
    <row r="110" spans="1:38" ht="56.25">
      <c r="A110" s="199" t="s">
        <v>81</v>
      </c>
      <c r="B110" s="257"/>
      <c r="C110" s="258" t="s">
        <v>82</v>
      </c>
      <c r="D110" s="246"/>
      <c r="E110" s="247">
        <v>179.18665643263702</v>
      </c>
      <c r="F110" s="247">
        <v>0</v>
      </c>
      <c r="G110" s="247">
        <v>456.04440174000007</v>
      </c>
      <c r="H110" s="247">
        <v>0</v>
      </c>
      <c r="I110" s="247">
        <v>403.03649635999949</v>
      </c>
      <c r="J110" s="247"/>
      <c r="K110" s="247"/>
      <c r="L110" s="248">
        <v>0</v>
      </c>
      <c r="M110" s="248">
        <v>317.0538063599995</v>
      </c>
      <c r="N110" s="248">
        <v>0</v>
      </c>
      <c r="O110" s="248">
        <v>0.45171409000000001</v>
      </c>
      <c r="P110" s="248">
        <v>0</v>
      </c>
      <c r="Q110" s="248">
        <v>15.559999999999999</v>
      </c>
      <c r="R110" s="248">
        <v>0</v>
      </c>
      <c r="S110" s="248">
        <v>0.25135074000000002</v>
      </c>
      <c r="T110" s="248">
        <v>0</v>
      </c>
      <c r="U110" s="248">
        <v>14.62617201467644</v>
      </c>
      <c r="V110" s="248">
        <v>0</v>
      </c>
      <c r="W110" s="248">
        <v>0.20036335</v>
      </c>
      <c r="X110" s="248">
        <v>0</v>
      </c>
      <c r="Y110" s="248">
        <v>6.3919263599999994</v>
      </c>
      <c r="Z110" s="248">
        <v>0</v>
      </c>
      <c r="AA110" s="248">
        <v>0</v>
      </c>
      <c r="AB110" s="248">
        <v>0</v>
      </c>
      <c r="AC110" s="248">
        <v>280.47570798532303</v>
      </c>
      <c r="AD110" s="248">
        <v>0</v>
      </c>
      <c r="AE110" s="248">
        <v>0</v>
      </c>
      <c r="AF110" s="247">
        <v>0</v>
      </c>
      <c r="AG110" s="247">
        <v>402.58478226999949</v>
      </c>
      <c r="AH110" s="247">
        <v>0</v>
      </c>
      <c r="AI110" s="247">
        <v>-29.734457924676441</v>
      </c>
      <c r="AJ110" s="247">
        <v>0</v>
      </c>
      <c r="AK110" s="249">
        <v>-0.98503572795582106</v>
      </c>
      <c r="AL110" s="4"/>
    </row>
    <row r="111" spans="1:38" ht="112.5">
      <c r="A111" s="204" t="s">
        <v>83</v>
      </c>
      <c r="B111" s="259"/>
      <c r="C111" s="260" t="s">
        <v>84</v>
      </c>
      <c r="D111" s="246"/>
      <c r="E111" s="247">
        <v>82.850690009872409</v>
      </c>
      <c r="F111" s="247">
        <v>0</v>
      </c>
      <c r="G111" s="247">
        <v>394.38091543000007</v>
      </c>
      <c r="H111" s="247">
        <v>0</v>
      </c>
      <c r="I111" s="247">
        <v>0</v>
      </c>
      <c r="J111" s="247"/>
      <c r="K111" s="247"/>
      <c r="L111" s="248">
        <v>0</v>
      </c>
      <c r="M111" s="248">
        <v>0</v>
      </c>
      <c r="N111" s="248">
        <v>0</v>
      </c>
      <c r="O111" s="248">
        <v>0</v>
      </c>
      <c r="P111" s="248">
        <v>0</v>
      </c>
      <c r="Q111" s="248">
        <v>0</v>
      </c>
      <c r="R111" s="248">
        <v>0</v>
      </c>
      <c r="S111" s="248">
        <v>0</v>
      </c>
      <c r="T111" s="248">
        <v>0</v>
      </c>
      <c r="U111" s="248">
        <v>0</v>
      </c>
      <c r="V111" s="248">
        <v>0</v>
      </c>
      <c r="W111" s="248">
        <v>0</v>
      </c>
      <c r="X111" s="248">
        <v>0</v>
      </c>
      <c r="Y111" s="248">
        <v>0</v>
      </c>
      <c r="Z111" s="248">
        <v>0</v>
      </c>
      <c r="AA111" s="248">
        <v>0</v>
      </c>
      <c r="AB111" s="248">
        <v>0</v>
      </c>
      <c r="AC111" s="248">
        <v>0</v>
      </c>
      <c r="AD111" s="248">
        <v>0</v>
      </c>
      <c r="AE111" s="248">
        <v>0</v>
      </c>
      <c r="AF111" s="247">
        <v>0</v>
      </c>
      <c r="AG111" s="247">
        <v>0</v>
      </c>
      <c r="AH111" s="247">
        <v>0</v>
      </c>
      <c r="AI111" s="247">
        <v>0</v>
      </c>
      <c r="AJ111" s="247">
        <v>0</v>
      </c>
      <c r="AK111" s="249"/>
      <c r="AL111" s="4"/>
    </row>
    <row r="112" spans="1:38" ht="75">
      <c r="A112" s="178" t="s">
        <v>85</v>
      </c>
      <c r="B112" s="237"/>
      <c r="C112" s="238" t="s">
        <v>86</v>
      </c>
      <c r="D112" s="246"/>
      <c r="E112" s="247">
        <v>82.850690009872409</v>
      </c>
      <c r="F112" s="247">
        <v>0</v>
      </c>
      <c r="G112" s="247">
        <v>394.38091543000007</v>
      </c>
      <c r="H112" s="247">
        <v>0</v>
      </c>
      <c r="I112" s="247">
        <v>0</v>
      </c>
      <c r="J112" s="247"/>
      <c r="K112" s="247"/>
      <c r="L112" s="248">
        <v>0</v>
      </c>
      <c r="M112" s="248">
        <v>0</v>
      </c>
      <c r="N112" s="248">
        <v>0</v>
      </c>
      <c r="O112" s="248">
        <v>0</v>
      </c>
      <c r="P112" s="248">
        <v>0</v>
      </c>
      <c r="Q112" s="248">
        <v>0</v>
      </c>
      <c r="R112" s="248">
        <v>0</v>
      </c>
      <c r="S112" s="248">
        <v>0</v>
      </c>
      <c r="T112" s="248">
        <v>0</v>
      </c>
      <c r="U112" s="248">
        <v>0</v>
      </c>
      <c r="V112" s="248">
        <v>0</v>
      </c>
      <c r="W112" s="248">
        <v>0</v>
      </c>
      <c r="X112" s="248">
        <v>0</v>
      </c>
      <c r="Y112" s="248">
        <v>0</v>
      </c>
      <c r="Z112" s="248">
        <v>0</v>
      </c>
      <c r="AA112" s="248">
        <v>0</v>
      </c>
      <c r="AB112" s="248">
        <v>0</v>
      </c>
      <c r="AC112" s="248">
        <v>0</v>
      </c>
      <c r="AD112" s="248">
        <v>0</v>
      </c>
      <c r="AE112" s="248">
        <v>0</v>
      </c>
      <c r="AF112" s="247">
        <v>0</v>
      </c>
      <c r="AG112" s="247">
        <v>0</v>
      </c>
      <c r="AH112" s="247">
        <v>0</v>
      </c>
      <c r="AI112" s="247">
        <v>0</v>
      </c>
      <c r="AJ112" s="247">
        <v>0</v>
      </c>
      <c r="AK112" s="249"/>
      <c r="AL112" s="4"/>
    </row>
    <row r="113" spans="1:38" ht="112.5">
      <c r="A113" s="15" t="s">
        <v>85</v>
      </c>
      <c r="B113" s="268" t="s">
        <v>387</v>
      </c>
      <c r="C113" s="269" t="s">
        <v>388</v>
      </c>
      <c r="D113" s="252" t="s">
        <v>389</v>
      </c>
      <c r="E113" s="4">
        <v>82.850690009872409</v>
      </c>
      <c r="F113" s="263" t="s">
        <v>199</v>
      </c>
      <c r="G113" s="4">
        <v>394.38091543000007</v>
      </c>
      <c r="H113" s="263" t="s">
        <v>199</v>
      </c>
      <c r="I113" s="4">
        <v>0</v>
      </c>
      <c r="J113" s="4"/>
      <c r="K113" s="4"/>
      <c r="L113" s="264" t="s">
        <v>199</v>
      </c>
      <c r="M113" s="253">
        <v>0</v>
      </c>
      <c r="N113" s="264" t="s">
        <v>199</v>
      </c>
      <c r="O113" s="253">
        <v>0</v>
      </c>
      <c r="P113" s="264" t="s">
        <v>199</v>
      </c>
      <c r="Q113" s="253">
        <v>0</v>
      </c>
      <c r="R113" s="264" t="s">
        <v>199</v>
      </c>
      <c r="S113" s="253">
        <v>0</v>
      </c>
      <c r="T113" s="264" t="s">
        <v>199</v>
      </c>
      <c r="U113" s="253">
        <v>0</v>
      </c>
      <c r="V113" s="264" t="s">
        <v>199</v>
      </c>
      <c r="W113" s="253">
        <v>0</v>
      </c>
      <c r="X113" s="264" t="s">
        <v>199</v>
      </c>
      <c r="Y113" s="253">
        <v>0</v>
      </c>
      <c r="Z113" s="264" t="s">
        <v>199</v>
      </c>
      <c r="AA113" s="253">
        <v>0</v>
      </c>
      <c r="AB113" s="264" t="s">
        <v>199</v>
      </c>
      <c r="AC113" s="253">
        <v>0</v>
      </c>
      <c r="AD113" s="264" t="s">
        <v>199</v>
      </c>
      <c r="AE113" s="253">
        <v>0</v>
      </c>
      <c r="AF113" s="263" t="s">
        <v>199</v>
      </c>
      <c r="AG113" s="4">
        <v>0</v>
      </c>
      <c r="AH113" s="4"/>
      <c r="AI113" s="4">
        <v>0</v>
      </c>
      <c r="AJ113" s="4"/>
      <c r="AK113" s="254"/>
      <c r="AL113" s="179">
        <v>0</v>
      </c>
    </row>
    <row r="114" spans="1:38" ht="18.75">
      <c r="A114" s="13" t="s">
        <v>85</v>
      </c>
      <c r="B114" s="261"/>
      <c r="C114" s="269"/>
      <c r="D114" s="252"/>
      <c r="E114" s="4"/>
      <c r="F114" s="4"/>
      <c r="G114" s="4"/>
      <c r="H114" s="4"/>
      <c r="I114" s="4"/>
      <c r="J114" s="4"/>
      <c r="K114" s="4"/>
      <c r="L114" s="253"/>
      <c r="M114" s="253"/>
      <c r="N114" s="253"/>
      <c r="O114" s="253"/>
      <c r="P114" s="253"/>
      <c r="Q114" s="253"/>
      <c r="R114" s="253"/>
      <c r="S114" s="253"/>
      <c r="T114" s="253"/>
      <c r="U114" s="253"/>
      <c r="V114" s="253"/>
      <c r="W114" s="253"/>
      <c r="X114" s="253"/>
      <c r="Y114" s="253"/>
      <c r="Z114" s="253"/>
      <c r="AA114" s="253"/>
      <c r="AB114" s="253"/>
      <c r="AC114" s="253"/>
      <c r="AD114" s="253"/>
      <c r="AE114" s="253"/>
      <c r="AF114" s="4"/>
      <c r="AG114" s="4"/>
      <c r="AH114" s="4"/>
      <c r="AI114" s="4">
        <v>0</v>
      </c>
      <c r="AJ114" s="4"/>
      <c r="AK114" s="254"/>
      <c r="AL114" s="4"/>
    </row>
    <row r="115" spans="1:38" ht="18.75">
      <c r="A115" s="15" t="s">
        <v>85</v>
      </c>
      <c r="B115" s="268"/>
      <c r="C115" s="269"/>
      <c r="D115" s="252"/>
      <c r="E115" s="4"/>
      <c r="F115" s="4"/>
      <c r="G115" s="4"/>
      <c r="H115" s="4"/>
      <c r="I115" s="4"/>
      <c r="J115" s="4"/>
      <c r="K115" s="4"/>
      <c r="L115" s="253"/>
      <c r="M115" s="253"/>
      <c r="N115" s="253"/>
      <c r="O115" s="253"/>
      <c r="P115" s="253"/>
      <c r="Q115" s="253"/>
      <c r="R115" s="253"/>
      <c r="S115" s="253"/>
      <c r="T115" s="253"/>
      <c r="U115" s="253"/>
      <c r="V115" s="253"/>
      <c r="W115" s="253"/>
      <c r="X115" s="253"/>
      <c r="Y115" s="253"/>
      <c r="Z115" s="253"/>
      <c r="AA115" s="253"/>
      <c r="AB115" s="253"/>
      <c r="AC115" s="253"/>
      <c r="AD115" s="253"/>
      <c r="AE115" s="253"/>
      <c r="AF115" s="4"/>
      <c r="AG115" s="4"/>
      <c r="AH115" s="4"/>
      <c r="AI115" s="4">
        <v>0</v>
      </c>
      <c r="AJ115" s="4"/>
      <c r="AK115" s="254"/>
      <c r="AL115" s="4"/>
    </row>
    <row r="116" spans="1:38" ht="18.75">
      <c r="A116" s="13" t="s">
        <v>85</v>
      </c>
      <c r="B116" s="261"/>
      <c r="C116" s="269"/>
      <c r="D116" s="252"/>
      <c r="E116" s="4"/>
      <c r="F116" s="4"/>
      <c r="G116" s="4"/>
      <c r="H116" s="4"/>
      <c r="I116" s="4"/>
      <c r="J116" s="4"/>
      <c r="K116" s="4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4"/>
      <c r="AG116" s="4"/>
      <c r="AH116" s="4"/>
      <c r="AI116" s="4">
        <v>0</v>
      </c>
      <c r="AJ116" s="4"/>
      <c r="AK116" s="254"/>
      <c r="AL116" s="4"/>
    </row>
    <row r="117" spans="1:38" ht="18.75">
      <c r="A117" s="15" t="s">
        <v>85</v>
      </c>
      <c r="B117" s="268"/>
      <c r="C117" s="269"/>
      <c r="D117" s="252"/>
      <c r="E117" s="4"/>
      <c r="F117" s="4"/>
      <c r="G117" s="4"/>
      <c r="H117" s="4"/>
      <c r="I117" s="4"/>
      <c r="J117" s="4"/>
      <c r="K117" s="4"/>
      <c r="L117" s="253"/>
      <c r="M117" s="253"/>
      <c r="N117" s="253"/>
      <c r="O117" s="253"/>
      <c r="P117" s="253"/>
      <c r="Q117" s="253"/>
      <c r="R117" s="253"/>
      <c r="S117" s="253"/>
      <c r="T117" s="253"/>
      <c r="U117" s="253"/>
      <c r="V117" s="253"/>
      <c r="W117" s="253"/>
      <c r="X117" s="253"/>
      <c r="Y117" s="253"/>
      <c r="Z117" s="253"/>
      <c r="AA117" s="253"/>
      <c r="AB117" s="253"/>
      <c r="AC117" s="253"/>
      <c r="AD117" s="253"/>
      <c r="AE117" s="253"/>
      <c r="AF117" s="4"/>
      <c r="AG117" s="4"/>
      <c r="AH117" s="4"/>
      <c r="AI117" s="4">
        <v>0</v>
      </c>
      <c r="AJ117" s="4"/>
      <c r="AK117" s="254"/>
      <c r="AL117" s="4"/>
    </row>
    <row r="118" spans="1:38" ht="18.75">
      <c r="A118" s="13" t="s">
        <v>85</v>
      </c>
      <c r="B118" s="261"/>
      <c r="C118" s="269"/>
      <c r="D118" s="252"/>
      <c r="E118" s="4"/>
      <c r="F118" s="4"/>
      <c r="G118" s="4"/>
      <c r="H118" s="4"/>
      <c r="I118" s="4"/>
      <c r="J118" s="4"/>
      <c r="K118" s="4"/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4"/>
      <c r="AG118" s="4"/>
      <c r="AH118" s="4"/>
      <c r="AI118" s="4">
        <v>0</v>
      </c>
      <c r="AJ118" s="4"/>
      <c r="AK118" s="254"/>
      <c r="AL118" s="4"/>
    </row>
    <row r="119" spans="1:38" ht="18.75">
      <c r="A119" s="15" t="s">
        <v>85</v>
      </c>
      <c r="B119" s="268"/>
      <c r="C119" s="269"/>
      <c r="D119" s="252"/>
      <c r="E119" s="4"/>
      <c r="F119" s="4"/>
      <c r="G119" s="4"/>
      <c r="H119" s="4"/>
      <c r="I119" s="4"/>
      <c r="J119" s="4"/>
      <c r="K119" s="4"/>
      <c r="L119" s="253"/>
      <c r="M119" s="253"/>
      <c r="N119" s="253"/>
      <c r="O119" s="253"/>
      <c r="P119" s="253"/>
      <c r="Q119" s="253"/>
      <c r="R119" s="253"/>
      <c r="S119" s="253"/>
      <c r="T119" s="253"/>
      <c r="U119" s="253"/>
      <c r="V119" s="253"/>
      <c r="W119" s="253"/>
      <c r="X119" s="253"/>
      <c r="Y119" s="253"/>
      <c r="Z119" s="253"/>
      <c r="AA119" s="253"/>
      <c r="AB119" s="253"/>
      <c r="AC119" s="253"/>
      <c r="AD119" s="253"/>
      <c r="AE119" s="253"/>
      <c r="AF119" s="4"/>
      <c r="AG119" s="4"/>
      <c r="AH119" s="4"/>
      <c r="AI119" s="4">
        <v>0</v>
      </c>
      <c r="AJ119" s="4"/>
      <c r="AK119" s="254"/>
      <c r="AL119" s="4"/>
    </row>
    <row r="120" spans="1:38" ht="18.75">
      <c r="A120" s="13" t="s">
        <v>85</v>
      </c>
      <c r="B120" s="261"/>
      <c r="C120" s="269"/>
      <c r="D120" s="252"/>
      <c r="E120" s="4"/>
      <c r="F120" s="4"/>
      <c r="G120" s="4"/>
      <c r="H120" s="4"/>
      <c r="I120" s="4"/>
      <c r="J120" s="4"/>
      <c r="K120" s="4"/>
      <c r="L120" s="253"/>
      <c r="M120" s="253"/>
      <c r="N120" s="253"/>
      <c r="O120" s="253"/>
      <c r="P120" s="253"/>
      <c r="Q120" s="253"/>
      <c r="R120" s="253"/>
      <c r="S120" s="253"/>
      <c r="T120" s="253"/>
      <c r="U120" s="253"/>
      <c r="V120" s="253"/>
      <c r="W120" s="253"/>
      <c r="X120" s="253"/>
      <c r="Y120" s="253"/>
      <c r="Z120" s="253"/>
      <c r="AA120" s="253"/>
      <c r="AB120" s="253"/>
      <c r="AC120" s="253"/>
      <c r="AD120" s="253"/>
      <c r="AE120" s="253"/>
      <c r="AF120" s="4"/>
      <c r="AG120" s="4"/>
      <c r="AH120" s="4"/>
      <c r="AI120" s="4">
        <v>0</v>
      </c>
      <c r="AJ120" s="4"/>
      <c r="AK120" s="254"/>
      <c r="AL120" s="4"/>
    </row>
    <row r="121" spans="1:38" ht="18.75">
      <c r="A121" s="15" t="s">
        <v>85</v>
      </c>
      <c r="B121" s="268"/>
      <c r="C121" s="269"/>
      <c r="D121" s="252"/>
      <c r="E121" s="4"/>
      <c r="F121" s="4"/>
      <c r="G121" s="4"/>
      <c r="H121" s="4"/>
      <c r="I121" s="4"/>
      <c r="J121" s="4"/>
      <c r="K121" s="4"/>
      <c r="L121" s="253"/>
      <c r="M121" s="253"/>
      <c r="N121" s="253"/>
      <c r="O121" s="253"/>
      <c r="P121" s="253"/>
      <c r="Q121" s="253"/>
      <c r="R121" s="253"/>
      <c r="S121" s="253"/>
      <c r="T121" s="253"/>
      <c r="U121" s="253"/>
      <c r="V121" s="253"/>
      <c r="W121" s="253"/>
      <c r="X121" s="253"/>
      <c r="Y121" s="253"/>
      <c r="Z121" s="253"/>
      <c r="AA121" s="253"/>
      <c r="AB121" s="253"/>
      <c r="AC121" s="253"/>
      <c r="AD121" s="253"/>
      <c r="AE121" s="253"/>
      <c r="AF121" s="4"/>
      <c r="AG121" s="4"/>
      <c r="AH121" s="4"/>
      <c r="AI121" s="4">
        <v>0</v>
      </c>
      <c r="AJ121" s="4"/>
      <c r="AK121" s="254"/>
      <c r="AL121" s="4"/>
    </row>
    <row r="122" spans="1:38" ht="18.75">
      <c r="A122" s="13"/>
      <c r="B122" s="261"/>
      <c r="C122" s="238"/>
      <c r="D122" s="252"/>
      <c r="E122" s="4"/>
      <c r="F122" s="4"/>
      <c r="G122" s="4"/>
      <c r="H122" s="4"/>
      <c r="I122" s="4"/>
      <c r="J122" s="4"/>
      <c r="K122" s="4"/>
      <c r="L122" s="253"/>
      <c r="M122" s="253"/>
      <c r="N122" s="253"/>
      <c r="O122" s="253"/>
      <c r="P122" s="253"/>
      <c r="Q122" s="253"/>
      <c r="R122" s="253"/>
      <c r="S122" s="253"/>
      <c r="T122" s="253"/>
      <c r="U122" s="253"/>
      <c r="V122" s="253"/>
      <c r="W122" s="253"/>
      <c r="X122" s="253"/>
      <c r="Y122" s="253"/>
      <c r="Z122" s="253"/>
      <c r="AA122" s="253"/>
      <c r="AB122" s="253"/>
      <c r="AC122" s="253"/>
      <c r="AD122" s="253"/>
      <c r="AE122" s="253"/>
      <c r="AF122" s="4"/>
      <c r="AG122" s="4"/>
      <c r="AH122" s="4"/>
      <c r="AI122" s="4">
        <v>0</v>
      </c>
      <c r="AJ122" s="4"/>
      <c r="AK122" s="254"/>
      <c r="AL122" s="4"/>
    </row>
    <row r="123" spans="1:38" ht="18.75">
      <c r="A123" s="13" t="s">
        <v>59</v>
      </c>
      <c r="B123" s="261"/>
      <c r="C123" s="238" t="s">
        <v>59</v>
      </c>
      <c r="D123" s="252"/>
      <c r="E123" s="4"/>
      <c r="F123" s="4"/>
      <c r="G123" s="4"/>
      <c r="H123" s="4"/>
      <c r="I123" s="4"/>
      <c r="J123" s="4"/>
      <c r="K123" s="4"/>
      <c r="L123" s="253"/>
      <c r="M123" s="253"/>
      <c r="N123" s="253"/>
      <c r="O123" s="253"/>
      <c r="P123" s="253"/>
      <c r="Q123" s="253"/>
      <c r="R123" s="253"/>
      <c r="S123" s="253"/>
      <c r="T123" s="253"/>
      <c r="U123" s="253"/>
      <c r="V123" s="253"/>
      <c r="W123" s="253"/>
      <c r="X123" s="253"/>
      <c r="Y123" s="253"/>
      <c r="Z123" s="253"/>
      <c r="AA123" s="253"/>
      <c r="AB123" s="253"/>
      <c r="AC123" s="253"/>
      <c r="AD123" s="253"/>
      <c r="AE123" s="253"/>
      <c r="AF123" s="4"/>
      <c r="AG123" s="4"/>
      <c r="AH123" s="4"/>
      <c r="AI123" s="4">
        <v>0</v>
      </c>
      <c r="AJ123" s="4"/>
      <c r="AK123" s="254"/>
      <c r="AL123" s="4"/>
    </row>
    <row r="124" spans="1:38" ht="112.5">
      <c r="A124" s="13" t="s">
        <v>87</v>
      </c>
      <c r="B124" s="261"/>
      <c r="C124" s="238" t="s">
        <v>88</v>
      </c>
      <c r="D124" s="252"/>
      <c r="E124" s="4"/>
      <c r="F124" s="4"/>
      <c r="G124" s="4"/>
      <c r="H124" s="4"/>
      <c r="I124" s="4"/>
      <c r="J124" s="4"/>
      <c r="K124" s="4"/>
      <c r="L124" s="253"/>
      <c r="M124" s="253"/>
      <c r="N124" s="253"/>
      <c r="O124" s="253"/>
      <c r="P124" s="253"/>
      <c r="Q124" s="253"/>
      <c r="R124" s="253"/>
      <c r="S124" s="253"/>
      <c r="T124" s="253"/>
      <c r="U124" s="253"/>
      <c r="V124" s="253"/>
      <c r="W124" s="253"/>
      <c r="X124" s="253"/>
      <c r="Y124" s="253"/>
      <c r="Z124" s="253"/>
      <c r="AA124" s="253"/>
      <c r="AB124" s="253"/>
      <c r="AC124" s="253"/>
      <c r="AD124" s="253"/>
      <c r="AE124" s="253"/>
      <c r="AF124" s="4"/>
      <c r="AG124" s="4"/>
      <c r="AH124" s="4"/>
      <c r="AI124" s="4">
        <v>0</v>
      </c>
      <c r="AJ124" s="4"/>
      <c r="AK124" s="254"/>
      <c r="AL124" s="4"/>
    </row>
    <row r="125" spans="1:38" ht="18.75">
      <c r="A125" s="13" t="s">
        <v>87</v>
      </c>
      <c r="B125" s="261"/>
      <c r="C125" s="262"/>
      <c r="D125" s="252"/>
      <c r="E125" s="4"/>
      <c r="F125" s="4"/>
      <c r="G125" s="4"/>
      <c r="H125" s="4"/>
      <c r="I125" s="4"/>
      <c r="J125" s="4"/>
      <c r="K125" s="4"/>
      <c r="L125" s="253"/>
      <c r="M125" s="253"/>
      <c r="N125" s="253"/>
      <c r="O125" s="253"/>
      <c r="P125" s="253"/>
      <c r="Q125" s="253"/>
      <c r="R125" s="253"/>
      <c r="S125" s="253"/>
      <c r="T125" s="253"/>
      <c r="U125" s="253"/>
      <c r="V125" s="253"/>
      <c r="W125" s="253"/>
      <c r="X125" s="253"/>
      <c r="Y125" s="253"/>
      <c r="Z125" s="253"/>
      <c r="AA125" s="253"/>
      <c r="AB125" s="253"/>
      <c r="AC125" s="253"/>
      <c r="AD125" s="253"/>
      <c r="AE125" s="253"/>
      <c r="AF125" s="4"/>
      <c r="AG125" s="4"/>
      <c r="AH125" s="4"/>
      <c r="AI125" s="4">
        <v>0</v>
      </c>
      <c r="AJ125" s="4"/>
      <c r="AK125" s="254"/>
      <c r="AL125" s="4"/>
    </row>
    <row r="126" spans="1:38" ht="18.75">
      <c r="A126" s="13" t="s">
        <v>87</v>
      </c>
      <c r="B126" s="261"/>
      <c r="C126" s="262"/>
      <c r="D126" s="252"/>
      <c r="E126" s="4"/>
      <c r="F126" s="4"/>
      <c r="G126" s="4"/>
      <c r="H126" s="4"/>
      <c r="I126" s="4"/>
      <c r="J126" s="4"/>
      <c r="K126" s="4"/>
      <c r="L126" s="253"/>
      <c r="M126" s="253"/>
      <c r="N126" s="253"/>
      <c r="O126" s="253"/>
      <c r="P126" s="253"/>
      <c r="Q126" s="253"/>
      <c r="R126" s="253"/>
      <c r="S126" s="253"/>
      <c r="T126" s="253"/>
      <c r="U126" s="253"/>
      <c r="V126" s="253"/>
      <c r="W126" s="253"/>
      <c r="X126" s="253"/>
      <c r="Y126" s="253"/>
      <c r="Z126" s="253"/>
      <c r="AA126" s="253"/>
      <c r="AB126" s="253"/>
      <c r="AC126" s="253"/>
      <c r="AD126" s="253"/>
      <c r="AE126" s="253"/>
      <c r="AF126" s="4"/>
      <c r="AG126" s="4"/>
      <c r="AH126" s="4"/>
      <c r="AI126" s="4">
        <v>0</v>
      </c>
      <c r="AJ126" s="4"/>
      <c r="AK126" s="254"/>
      <c r="AL126" s="4"/>
    </row>
    <row r="127" spans="1:38" ht="18.75">
      <c r="A127" s="13" t="s">
        <v>59</v>
      </c>
      <c r="B127" s="261"/>
      <c r="C127" s="238" t="s">
        <v>59</v>
      </c>
      <c r="D127" s="252"/>
      <c r="E127" s="4"/>
      <c r="F127" s="4"/>
      <c r="G127" s="4"/>
      <c r="H127" s="4"/>
      <c r="I127" s="4"/>
      <c r="J127" s="4"/>
      <c r="K127" s="4"/>
      <c r="L127" s="253"/>
      <c r="M127" s="253"/>
      <c r="N127" s="253"/>
      <c r="O127" s="253"/>
      <c r="P127" s="253"/>
      <c r="Q127" s="253"/>
      <c r="R127" s="253"/>
      <c r="S127" s="253"/>
      <c r="T127" s="253"/>
      <c r="U127" s="253"/>
      <c r="V127" s="253"/>
      <c r="W127" s="253"/>
      <c r="X127" s="253"/>
      <c r="Y127" s="253"/>
      <c r="Z127" s="253"/>
      <c r="AA127" s="253"/>
      <c r="AB127" s="253"/>
      <c r="AC127" s="253"/>
      <c r="AD127" s="253"/>
      <c r="AE127" s="253"/>
      <c r="AF127" s="4"/>
      <c r="AG127" s="4"/>
      <c r="AH127" s="4"/>
      <c r="AI127" s="4">
        <v>0</v>
      </c>
      <c r="AJ127" s="4"/>
      <c r="AK127" s="254"/>
      <c r="AL127" s="4"/>
    </row>
    <row r="128" spans="1:38" ht="75">
      <c r="A128" s="204" t="s">
        <v>89</v>
      </c>
      <c r="B128" s="259"/>
      <c r="C128" s="260" t="s">
        <v>90</v>
      </c>
      <c r="D128" s="246"/>
      <c r="E128" s="247">
        <v>93.675546849038625</v>
      </c>
      <c r="F128" s="247">
        <v>0</v>
      </c>
      <c r="G128" s="247">
        <v>61.663486309999996</v>
      </c>
      <c r="H128" s="247">
        <v>0</v>
      </c>
      <c r="I128" s="247">
        <v>382.33740999999947</v>
      </c>
      <c r="J128" s="247"/>
      <c r="K128" s="247"/>
      <c r="L128" s="248">
        <v>0</v>
      </c>
      <c r="M128" s="248">
        <v>316.35471999999947</v>
      </c>
      <c r="N128" s="248">
        <v>0</v>
      </c>
      <c r="O128" s="248">
        <v>0.45171409000000001</v>
      </c>
      <c r="P128" s="248">
        <v>0</v>
      </c>
      <c r="Q128" s="248">
        <v>15.559999999999999</v>
      </c>
      <c r="R128" s="248">
        <v>0</v>
      </c>
      <c r="S128" s="248">
        <v>0.25135074000000002</v>
      </c>
      <c r="T128" s="248">
        <v>0</v>
      </c>
      <c r="U128" s="248">
        <v>14.62617201467644</v>
      </c>
      <c r="V128" s="248">
        <v>0</v>
      </c>
      <c r="W128" s="248">
        <v>0.20036335</v>
      </c>
      <c r="X128" s="248">
        <v>0</v>
      </c>
      <c r="Y128" s="248">
        <v>5.6928399999999995</v>
      </c>
      <c r="Z128" s="248">
        <v>0</v>
      </c>
      <c r="AA128" s="248">
        <v>0</v>
      </c>
      <c r="AB128" s="248">
        <v>0</v>
      </c>
      <c r="AC128" s="248">
        <v>280.47570798532303</v>
      </c>
      <c r="AD128" s="248">
        <v>0</v>
      </c>
      <c r="AE128" s="248">
        <v>0</v>
      </c>
      <c r="AF128" s="247">
        <v>0</v>
      </c>
      <c r="AG128" s="247">
        <v>381.88569590999947</v>
      </c>
      <c r="AH128" s="247">
        <v>0</v>
      </c>
      <c r="AI128" s="247">
        <v>-29.734457924676441</v>
      </c>
      <c r="AJ128" s="247">
        <v>0</v>
      </c>
      <c r="AK128" s="249">
        <v>-0.98503572795582106</v>
      </c>
      <c r="AL128" s="4"/>
    </row>
    <row r="129" spans="1:38" ht="56.25">
      <c r="A129" s="13" t="s">
        <v>91</v>
      </c>
      <c r="B129" s="261"/>
      <c r="C129" s="238" t="s">
        <v>92</v>
      </c>
      <c r="D129" s="252"/>
      <c r="E129" s="4">
        <v>93.675546849038625</v>
      </c>
      <c r="F129" s="4">
        <v>0</v>
      </c>
      <c r="G129" s="4">
        <v>61.663486309999996</v>
      </c>
      <c r="H129" s="4">
        <v>0</v>
      </c>
      <c r="I129" s="4">
        <v>382.33740999999947</v>
      </c>
      <c r="J129" s="4"/>
      <c r="K129" s="4"/>
      <c r="L129" s="253">
        <v>0</v>
      </c>
      <c r="M129" s="253">
        <v>316.35471999999947</v>
      </c>
      <c r="N129" s="253">
        <v>0</v>
      </c>
      <c r="O129" s="253">
        <v>0.45171409000000001</v>
      </c>
      <c r="P129" s="253">
        <v>0</v>
      </c>
      <c r="Q129" s="253">
        <v>15.559999999999999</v>
      </c>
      <c r="R129" s="253">
        <v>0</v>
      </c>
      <c r="S129" s="253">
        <v>0.25135074000000002</v>
      </c>
      <c r="T129" s="253">
        <v>0</v>
      </c>
      <c r="U129" s="253">
        <v>14.62617201467644</v>
      </c>
      <c r="V129" s="253">
        <v>0</v>
      </c>
      <c r="W129" s="253">
        <v>0.20036335</v>
      </c>
      <c r="X129" s="253">
        <v>0</v>
      </c>
      <c r="Y129" s="253">
        <v>5.6928399999999995</v>
      </c>
      <c r="Z129" s="253">
        <v>0</v>
      </c>
      <c r="AA129" s="253">
        <v>0</v>
      </c>
      <c r="AB129" s="253">
        <v>0</v>
      </c>
      <c r="AC129" s="253">
        <v>280.47570798532303</v>
      </c>
      <c r="AD129" s="253">
        <v>0</v>
      </c>
      <c r="AE129" s="253">
        <v>0</v>
      </c>
      <c r="AF129" s="4">
        <v>0</v>
      </c>
      <c r="AG129" s="4">
        <v>381.88569590999947</v>
      </c>
      <c r="AH129" s="4">
        <v>0</v>
      </c>
      <c r="AI129" s="4">
        <v>-29.734457924676441</v>
      </c>
      <c r="AJ129" s="4">
        <v>0</v>
      </c>
      <c r="AK129" s="254">
        <v>-0.98503572795582106</v>
      </c>
      <c r="AL129" s="4"/>
    </row>
    <row r="130" spans="1:38" ht="37.5">
      <c r="A130" s="13" t="s">
        <v>91</v>
      </c>
      <c r="B130" s="261" t="s">
        <v>390</v>
      </c>
      <c r="C130" s="262" t="s">
        <v>391</v>
      </c>
      <c r="D130" s="252" t="s">
        <v>392</v>
      </c>
      <c r="E130" s="4">
        <v>51.2005291672411</v>
      </c>
      <c r="F130" s="263" t="s">
        <v>199</v>
      </c>
      <c r="G130" s="4">
        <v>1.8110037999999999</v>
      </c>
      <c r="H130" s="263" t="s">
        <v>199</v>
      </c>
      <c r="I130" s="4">
        <v>296.31004999999948</v>
      </c>
      <c r="J130" s="4"/>
      <c r="K130" s="4"/>
      <c r="L130" s="264" t="s">
        <v>199</v>
      </c>
      <c r="M130" s="253">
        <v>296.31004999999948</v>
      </c>
      <c r="N130" s="264" t="s">
        <v>199</v>
      </c>
      <c r="O130" s="253">
        <v>3.3698220000000001E-2</v>
      </c>
      <c r="P130" s="264" t="s">
        <v>199</v>
      </c>
      <c r="Q130" s="253">
        <v>15.559999999999999</v>
      </c>
      <c r="R130" s="264" t="s">
        <v>199</v>
      </c>
      <c r="S130" s="253">
        <v>0</v>
      </c>
      <c r="T130" s="264" t="s">
        <v>199</v>
      </c>
      <c r="U130" s="253">
        <v>12.22617201467644</v>
      </c>
      <c r="V130" s="264" t="s">
        <v>199</v>
      </c>
      <c r="W130" s="253">
        <v>3.3698220000000001E-2</v>
      </c>
      <c r="X130" s="264" t="s">
        <v>199</v>
      </c>
      <c r="Y130" s="253">
        <v>0.60000000000000009</v>
      </c>
      <c r="Z130" s="264" t="s">
        <v>199</v>
      </c>
      <c r="AA130" s="253">
        <v>0</v>
      </c>
      <c r="AB130" s="264" t="s">
        <v>199</v>
      </c>
      <c r="AC130" s="253">
        <v>267.92387798532303</v>
      </c>
      <c r="AD130" s="264" t="s">
        <v>199</v>
      </c>
      <c r="AE130" s="253">
        <v>0</v>
      </c>
      <c r="AF130" s="263" t="s">
        <v>199</v>
      </c>
      <c r="AG130" s="4">
        <v>296.27635177999946</v>
      </c>
      <c r="AH130" s="4"/>
      <c r="AI130" s="4">
        <v>-27.75247379467644</v>
      </c>
      <c r="AJ130" s="4"/>
      <c r="AK130" s="254">
        <v>-0.99878723056986041</v>
      </c>
      <c r="AL130" s="179" t="s">
        <v>393</v>
      </c>
    </row>
    <row r="131" spans="1:38" ht="75">
      <c r="A131" s="13" t="s">
        <v>91</v>
      </c>
      <c r="B131" s="261" t="s">
        <v>394</v>
      </c>
      <c r="C131" s="262" t="s">
        <v>395</v>
      </c>
      <c r="D131" s="252" t="s">
        <v>396</v>
      </c>
      <c r="E131" s="4">
        <v>7.7954046799999999</v>
      </c>
      <c r="F131" s="263" t="s">
        <v>199</v>
      </c>
      <c r="G131" s="4">
        <v>3.3348031300000001</v>
      </c>
      <c r="H131" s="263" t="s">
        <v>199</v>
      </c>
      <c r="I131" s="4">
        <v>84.534520000000001</v>
      </c>
      <c r="J131" s="4"/>
      <c r="K131" s="4"/>
      <c r="L131" s="264" t="s">
        <v>199</v>
      </c>
      <c r="M131" s="253">
        <v>18.551830000000002</v>
      </c>
      <c r="N131" s="264" t="s">
        <v>199</v>
      </c>
      <c r="O131" s="253">
        <v>0.32880723000000001</v>
      </c>
      <c r="P131" s="264" t="s">
        <v>199</v>
      </c>
      <c r="Q131" s="253">
        <v>0</v>
      </c>
      <c r="R131" s="264" t="s">
        <v>199</v>
      </c>
      <c r="S131" s="253">
        <v>0.16214210000000001</v>
      </c>
      <c r="T131" s="264" t="s">
        <v>199</v>
      </c>
      <c r="U131" s="253">
        <v>2.4</v>
      </c>
      <c r="V131" s="264" t="s">
        <v>199</v>
      </c>
      <c r="W131" s="253">
        <v>0.16666512999999999</v>
      </c>
      <c r="X131" s="264" t="s">
        <v>199</v>
      </c>
      <c r="Y131" s="253">
        <v>3.5999999999999996</v>
      </c>
      <c r="Z131" s="264" t="s">
        <v>199</v>
      </c>
      <c r="AA131" s="253">
        <v>0</v>
      </c>
      <c r="AB131" s="264" t="s">
        <v>199</v>
      </c>
      <c r="AC131" s="253">
        <v>12.551830000000001</v>
      </c>
      <c r="AD131" s="264" t="s">
        <v>199</v>
      </c>
      <c r="AE131" s="253">
        <v>0</v>
      </c>
      <c r="AF131" s="263" t="s">
        <v>199</v>
      </c>
      <c r="AG131" s="4">
        <v>84.205712770000005</v>
      </c>
      <c r="AH131" s="4"/>
      <c r="AI131" s="4">
        <v>-2.0711927699999997</v>
      </c>
      <c r="AJ131" s="4"/>
      <c r="AK131" s="254">
        <v>-0.86299698749999998</v>
      </c>
      <c r="AL131" s="179" t="s">
        <v>393</v>
      </c>
    </row>
    <row r="132" spans="1:38" ht="37.5">
      <c r="A132" s="13" t="s">
        <v>91</v>
      </c>
      <c r="B132" s="261" t="s">
        <v>397</v>
      </c>
      <c r="C132" s="262" t="s">
        <v>398</v>
      </c>
      <c r="D132" s="252" t="s">
        <v>399</v>
      </c>
      <c r="E132" s="4">
        <v>20.466280000000001</v>
      </c>
      <c r="F132" s="263" t="s">
        <v>199</v>
      </c>
      <c r="G132" s="4">
        <v>6.7152092400000001</v>
      </c>
      <c r="H132" s="263" t="s">
        <v>199</v>
      </c>
      <c r="I132" s="4">
        <v>0</v>
      </c>
      <c r="J132" s="4"/>
      <c r="K132" s="4"/>
      <c r="L132" s="264" t="s">
        <v>199</v>
      </c>
      <c r="M132" s="253">
        <v>0</v>
      </c>
      <c r="N132" s="264" t="s">
        <v>199</v>
      </c>
      <c r="O132" s="253">
        <v>0</v>
      </c>
      <c r="P132" s="264" t="s">
        <v>199</v>
      </c>
      <c r="Q132" s="253">
        <v>0</v>
      </c>
      <c r="R132" s="264" t="s">
        <v>199</v>
      </c>
      <c r="S132" s="253">
        <v>0</v>
      </c>
      <c r="T132" s="264" t="s">
        <v>199</v>
      </c>
      <c r="U132" s="253">
        <v>0</v>
      </c>
      <c r="V132" s="264" t="s">
        <v>199</v>
      </c>
      <c r="W132" s="253">
        <v>0</v>
      </c>
      <c r="X132" s="264" t="s">
        <v>199</v>
      </c>
      <c r="Y132" s="253">
        <v>0</v>
      </c>
      <c r="Z132" s="264" t="s">
        <v>199</v>
      </c>
      <c r="AA132" s="253">
        <v>0</v>
      </c>
      <c r="AB132" s="264" t="s">
        <v>199</v>
      </c>
      <c r="AC132" s="253">
        <v>0</v>
      </c>
      <c r="AD132" s="264" t="s">
        <v>199</v>
      </c>
      <c r="AE132" s="253">
        <v>0</v>
      </c>
      <c r="AF132" s="263" t="s">
        <v>199</v>
      </c>
      <c r="AG132" s="4">
        <v>0</v>
      </c>
      <c r="AH132" s="4"/>
      <c r="AI132" s="4">
        <v>0</v>
      </c>
      <c r="AJ132" s="4"/>
      <c r="AK132" s="254"/>
      <c r="AL132" s="179">
        <v>0</v>
      </c>
    </row>
    <row r="133" spans="1:38" ht="75">
      <c r="A133" s="13" t="s">
        <v>91</v>
      </c>
      <c r="B133" s="261" t="s">
        <v>400</v>
      </c>
      <c r="C133" s="262" t="s">
        <v>401</v>
      </c>
      <c r="D133" s="252" t="s">
        <v>402</v>
      </c>
      <c r="E133" s="4">
        <v>10.08</v>
      </c>
      <c r="F133" s="263" t="s">
        <v>199</v>
      </c>
      <c r="G133" s="4">
        <v>49.581974369999998</v>
      </c>
      <c r="H133" s="263" t="s">
        <v>199</v>
      </c>
      <c r="I133" s="4">
        <v>0</v>
      </c>
      <c r="J133" s="4"/>
      <c r="K133" s="4"/>
      <c r="L133" s="264" t="s">
        <v>199</v>
      </c>
      <c r="M133" s="253">
        <v>0</v>
      </c>
      <c r="N133" s="264" t="s">
        <v>199</v>
      </c>
      <c r="O133" s="253">
        <v>0</v>
      </c>
      <c r="P133" s="264" t="s">
        <v>199</v>
      </c>
      <c r="Q133" s="253">
        <v>0</v>
      </c>
      <c r="R133" s="264" t="s">
        <v>199</v>
      </c>
      <c r="S133" s="253">
        <v>0</v>
      </c>
      <c r="T133" s="264" t="s">
        <v>199</v>
      </c>
      <c r="U133" s="253">
        <v>0</v>
      </c>
      <c r="V133" s="264" t="s">
        <v>199</v>
      </c>
      <c r="W133" s="253">
        <v>0</v>
      </c>
      <c r="X133" s="264" t="s">
        <v>199</v>
      </c>
      <c r="Y133" s="253">
        <v>0</v>
      </c>
      <c r="Z133" s="264" t="s">
        <v>199</v>
      </c>
      <c r="AA133" s="253">
        <v>0</v>
      </c>
      <c r="AB133" s="264" t="s">
        <v>199</v>
      </c>
      <c r="AC133" s="253">
        <v>0</v>
      </c>
      <c r="AD133" s="264" t="s">
        <v>199</v>
      </c>
      <c r="AE133" s="253">
        <v>0</v>
      </c>
      <c r="AF133" s="263" t="s">
        <v>199</v>
      </c>
      <c r="AG133" s="4">
        <v>0</v>
      </c>
      <c r="AH133" s="4"/>
      <c r="AI133" s="4">
        <v>0</v>
      </c>
      <c r="AJ133" s="4"/>
      <c r="AK133" s="254"/>
      <c r="AL133" s="179">
        <v>0</v>
      </c>
    </row>
    <row r="134" spans="1:38" ht="150">
      <c r="A134" s="13" t="s">
        <v>91</v>
      </c>
      <c r="B134" s="261" t="s">
        <v>403</v>
      </c>
      <c r="C134" s="262" t="s">
        <v>404</v>
      </c>
      <c r="D134" s="252" t="s">
        <v>405</v>
      </c>
      <c r="E134" s="4">
        <v>4.1333330017975198</v>
      </c>
      <c r="F134" s="263" t="s">
        <v>199</v>
      </c>
      <c r="G134" s="4">
        <v>0.22049577000000001</v>
      </c>
      <c r="H134" s="263" t="s">
        <v>199</v>
      </c>
      <c r="I134" s="4">
        <v>1.4928399999999999</v>
      </c>
      <c r="J134" s="4"/>
      <c r="K134" s="4"/>
      <c r="L134" s="264" t="s">
        <v>199</v>
      </c>
      <c r="M134" s="253">
        <v>1.4928399999999999</v>
      </c>
      <c r="N134" s="264" t="s">
        <v>199</v>
      </c>
      <c r="O134" s="253">
        <v>8.9208640000000006E-2</v>
      </c>
      <c r="P134" s="264" t="s">
        <v>199</v>
      </c>
      <c r="Q134" s="253">
        <v>0</v>
      </c>
      <c r="R134" s="264" t="s">
        <v>199</v>
      </c>
      <c r="S134" s="253">
        <v>8.9208640000000006E-2</v>
      </c>
      <c r="T134" s="264" t="s">
        <v>199</v>
      </c>
      <c r="U134" s="253">
        <v>0</v>
      </c>
      <c r="V134" s="264" t="s">
        <v>199</v>
      </c>
      <c r="W134" s="253">
        <v>0</v>
      </c>
      <c r="X134" s="264" t="s">
        <v>199</v>
      </c>
      <c r="Y134" s="253">
        <v>1.4928399999999999</v>
      </c>
      <c r="Z134" s="264" t="s">
        <v>199</v>
      </c>
      <c r="AA134" s="253">
        <v>0</v>
      </c>
      <c r="AB134" s="264" t="s">
        <v>199</v>
      </c>
      <c r="AC134" s="253">
        <v>0</v>
      </c>
      <c r="AD134" s="264" t="s">
        <v>199</v>
      </c>
      <c r="AE134" s="253">
        <v>0</v>
      </c>
      <c r="AF134" s="263" t="s">
        <v>199</v>
      </c>
      <c r="AG134" s="4">
        <v>1.4036313599999999</v>
      </c>
      <c r="AH134" s="4"/>
      <c r="AI134" s="4">
        <v>8.9208640000000006E-2</v>
      </c>
      <c r="AJ134" s="4"/>
      <c r="AK134" s="254"/>
      <c r="AL134" s="179" t="s">
        <v>406</v>
      </c>
    </row>
    <row r="135" spans="1:38" ht="18.75">
      <c r="A135" s="13" t="s">
        <v>91</v>
      </c>
      <c r="B135" s="261"/>
      <c r="C135" s="262"/>
      <c r="D135" s="252"/>
      <c r="E135" s="4"/>
      <c r="F135" s="4"/>
      <c r="G135" s="4"/>
      <c r="H135" s="4"/>
      <c r="I135" s="4"/>
      <c r="J135" s="4"/>
      <c r="K135" s="4"/>
      <c r="L135" s="253"/>
      <c r="M135" s="253"/>
      <c r="N135" s="253"/>
      <c r="O135" s="253"/>
      <c r="P135" s="253"/>
      <c r="Q135" s="253"/>
      <c r="R135" s="253"/>
      <c r="S135" s="253"/>
      <c r="T135" s="253"/>
      <c r="U135" s="253"/>
      <c r="V135" s="253"/>
      <c r="W135" s="253"/>
      <c r="X135" s="253"/>
      <c r="Y135" s="253"/>
      <c r="Z135" s="253"/>
      <c r="AA135" s="253"/>
      <c r="AB135" s="253"/>
      <c r="AC135" s="253"/>
      <c r="AD135" s="253"/>
      <c r="AE135" s="253"/>
      <c r="AF135" s="4"/>
      <c r="AG135" s="4"/>
      <c r="AH135" s="4"/>
      <c r="AI135" s="4">
        <v>0</v>
      </c>
      <c r="AJ135" s="4"/>
      <c r="AK135" s="254"/>
      <c r="AL135" s="4"/>
    </row>
    <row r="136" spans="1:38" ht="18.75">
      <c r="A136" s="13"/>
      <c r="B136" s="261"/>
      <c r="C136" s="262"/>
      <c r="D136" s="252"/>
      <c r="E136" s="4"/>
      <c r="F136" s="4"/>
      <c r="G136" s="4"/>
      <c r="H136" s="4"/>
      <c r="I136" s="4"/>
      <c r="J136" s="4"/>
      <c r="K136" s="4"/>
      <c r="L136" s="253"/>
      <c r="M136" s="253"/>
      <c r="N136" s="253"/>
      <c r="O136" s="253"/>
      <c r="P136" s="253"/>
      <c r="Q136" s="253"/>
      <c r="R136" s="253"/>
      <c r="S136" s="253"/>
      <c r="T136" s="253"/>
      <c r="U136" s="253"/>
      <c r="V136" s="253"/>
      <c r="W136" s="253"/>
      <c r="X136" s="253"/>
      <c r="Y136" s="253"/>
      <c r="Z136" s="253"/>
      <c r="AA136" s="253"/>
      <c r="AB136" s="253"/>
      <c r="AC136" s="253"/>
      <c r="AD136" s="253"/>
      <c r="AE136" s="253"/>
      <c r="AF136" s="4"/>
      <c r="AG136" s="4"/>
      <c r="AH136" s="4"/>
      <c r="AI136" s="4">
        <v>0</v>
      </c>
      <c r="AJ136" s="4"/>
      <c r="AK136" s="254"/>
      <c r="AL136" s="4"/>
    </row>
    <row r="137" spans="1:38" ht="18.75">
      <c r="A137" s="13"/>
      <c r="B137" s="261"/>
      <c r="C137" s="262"/>
      <c r="D137" s="252"/>
      <c r="E137" s="4"/>
      <c r="F137" s="4"/>
      <c r="G137" s="4"/>
      <c r="H137" s="4"/>
      <c r="I137" s="4"/>
      <c r="J137" s="4"/>
      <c r="K137" s="4"/>
      <c r="L137" s="253"/>
      <c r="M137" s="253"/>
      <c r="N137" s="253"/>
      <c r="O137" s="253"/>
      <c r="P137" s="253"/>
      <c r="Q137" s="253"/>
      <c r="R137" s="253"/>
      <c r="S137" s="253"/>
      <c r="T137" s="253"/>
      <c r="U137" s="253"/>
      <c r="V137" s="253"/>
      <c r="W137" s="253"/>
      <c r="X137" s="253"/>
      <c r="Y137" s="253"/>
      <c r="Z137" s="253"/>
      <c r="AA137" s="253"/>
      <c r="AB137" s="253"/>
      <c r="AC137" s="253"/>
      <c r="AD137" s="253"/>
      <c r="AE137" s="253"/>
      <c r="AF137" s="4"/>
      <c r="AG137" s="4"/>
      <c r="AH137" s="4"/>
      <c r="AI137" s="4">
        <v>0</v>
      </c>
      <c r="AJ137" s="4"/>
      <c r="AK137" s="254"/>
      <c r="AL137" s="4"/>
    </row>
    <row r="138" spans="1:38" ht="18.75">
      <c r="A138" s="13" t="s">
        <v>59</v>
      </c>
      <c r="B138" s="261"/>
      <c r="C138" s="238" t="s">
        <v>59</v>
      </c>
      <c r="D138" s="252"/>
      <c r="E138" s="4"/>
      <c r="F138" s="4"/>
      <c r="G138" s="4"/>
      <c r="H138" s="4"/>
      <c r="I138" s="4"/>
      <c r="J138" s="4"/>
      <c r="K138" s="4"/>
      <c r="L138" s="253"/>
      <c r="M138" s="253"/>
      <c r="N138" s="253"/>
      <c r="O138" s="253"/>
      <c r="P138" s="253"/>
      <c r="Q138" s="253"/>
      <c r="R138" s="253"/>
      <c r="S138" s="253"/>
      <c r="T138" s="253"/>
      <c r="U138" s="253"/>
      <c r="V138" s="253"/>
      <c r="W138" s="253"/>
      <c r="X138" s="253"/>
      <c r="Y138" s="253"/>
      <c r="Z138" s="253"/>
      <c r="AA138" s="253"/>
      <c r="AB138" s="253"/>
      <c r="AC138" s="253"/>
      <c r="AD138" s="253"/>
      <c r="AE138" s="253"/>
      <c r="AF138" s="4"/>
      <c r="AG138" s="4"/>
      <c r="AH138" s="4"/>
      <c r="AI138" s="4">
        <v>0</v>
      </c>
      <c r="AJ138" s="4"/>
      <c r="AK138" s="254"/>
      <c r="AL138" s="4"/>
    </row>
    <row r="139" spans="1:38" ht="75">
      <c r="A139" s="13" t="s">
        <v>93</v>
      </c>
      <c r="B139" s="261"/>
      <c r="C139" s="238" t="s">
        <v>94</v>
      </c>
      <c r="D139" s="252"/>
      <c r="E139" s="4"/>
      <c r="F139" s="4"/>
      <c r="G139" s="4"/>
      <c r="H139" s="4"/>
      <c r="I139" s="4"/>
      <c r="J139" s="4"/>
      <c r="K139" s="4"/>
      <c r="L139" s="253"/>
      <c r="M139" s="253"/>
      <c r="N139" s="253"/>
      <c r="O139" s="253"/>
      <c r="P139" s="253"/>
      <c r="Q139" s="253"/>
      <c r="R139" s="253"/>
      <c r="S139" s="253"/>
      <c r="T139" s="253"/>
      <c r="U139" s="253"/>
      <c r="V139" s="253"/>
      <c r="W139" s="253"/>
      <c r="X139" s="253"/>
      <c r="Y139" s="253"/>
      <c r="Z139" s="253"/>
      <c r="AA139" s="253"/>
      <c r="AB139" s="253"/>
      <c r="AC139" s="253"/>
      <c r="AD139" s="253"/>
      <c r="AE139" s="253"/>
      <c r="AF139" s="4"/>
      <c r="AG139" s="4"/>
      <c r="AH139" s="4"/>
      <c r="AI139" s="4">
        <v>0</v>
      </c>
      <c r="AJ139" s="4"/>
      <c r="AK139" s="254"/>
      <c r="AL139" s="4"/>
    </row>
    <row r="140" spans="1:38" ht="37.5">
      <c r="A140" s="13" t="s">
        <v>93</v>
      </c>
      <c r="B140" s="261"/>
      <c r="C140" s="262" t="s">
        <v>58</v>
      </c>
      <c r="D140" s="252"/>
      <c r="E140" s="4"/>
      <c r="F140" s="4"/>
      <c r="G140" s="4"/>
      <c r="H140" s="4"/>
      <c r="I140" s="4"/>
      <c r="J140" s="4"/>
      <c r="K140" s="4"/>
      <c r="L140" s="253"/>
      <c r="M140" s="253"/>
      <c r="N140" s="253"/>
      <c r="O140" s="253"/>
      <c r="P140" s="253"/>
      <c r="Q140" s="253"/>
      <c r="R140" s="253"/>
      <c r="S140" s="253"/>
      <c r="T140" s="253"/>
      <c r="U140" s="253"/>
      <c r="V140" s="253"/>
      <c r="W140" s="253"/>
      <c r="X140" s="253"/>
      <c r="Y140" s="253"/>
      <c r="Z140" s="253"/>
      <c r="AA140" s="253"/>
      <c r="AB140" s="253"/>
      <c r="AC140" s="253"/>
      <c r="AD140" s="253"/>
      <c r="AE140" s="253"/>
      <c r="AF140" s="4"/>
      <c r="AG140" s="4"/>
      <c r="AH140" s="4"/>
      <c r="AI140" s="4">
        <v>0</v>
      </c>
      <c r="AJ140" s="4"/>
      <c r="AK140" s="254"/>
      <c r="AL140" s="4"/>
    </row>
    <row r="141" spans="1:38" ht="37.5">
      <c r="A141" s="13" t="s">
        <v>93</v>
      </c>
      <c r="B141" s="261"/>
      <c r="C141" s="262" t="s">
        <v>58</v>
      </c>
      <c r="D141" s="252"/>
      <c r="E141" s="4"/>
      <c r="F141" s="4"/>
      <c r="G141" s="4"/>
      <c r="H141" s="4"/>
      <c r="I141" s="4"/>
      <c r="J141" s="4"/>
      <c r="K141" s="4"/>
      <c r="L141" s="253"/>
      <c r="M141" s="253"/>
      <c r="N141" s="253"/>
      <c r="O141" s="253"/>
      <c r="P141" s="253"/>
      <c r="Q141" s="253"/>
      <c r="R141" s="253"/>
      <c r="S141" s="253"/>
      <c r="T141" s="253"/>
      <c r="U141" s="253"/>
      <c r="V141" s="253"/>
      <c r="W141" s="253"/>
      <c r="X141" s="253"/>
      <c r="Y141" s="253"/>
      <c r="Z141" s="253"/>
      <c r="AA141" s="253"/>
      <c r="AB141" s="253"/>
      <c r="AC141" s="253"/>
      <c r="AD141" s="253"/>
      <c r="AE141" s="253"/>
      <c r="AF141" s="4"/>
      <c r="AG141" s="4"/>
      <c r="AH141" s="4"/>
      <c r="AI141" s="4">
        <v>0</v>
      </c>
      <c r="AJ141" s="4"/>
      <c r="AK141" s="254"/>
      <c r="AL141" s="4"/>
    </row>
    <row r="142" spans="1:38" ht="18.75">
      <c r="A142" s="13" t="s">
        <v>59</v>
      </c>
      <c r="B142" s="261"/>
      <c r="C142" s="238" t="s">
        <v>59</v>
      </c>
      <c r="D142" s="252"/>
      <c r="E142" s="4"/>
      <c r="F142" s="4"/>
      <c r="G142" s="4"/>
      <c r="H142" s="4"/>
      <c r="I142" s="4"/>
      <c r="J142" s="4"/>
      <c r="K142" s="4"/>
      <c r="L142" s="253"/>
      <c r="M142" s="253"/>
      <c r="N142" s="253"/>
      <c r="O142" s="253"/>
      <c r="P142" s="253"/>
      <c r="Q142" s="253"/>
      <c r="R142" s="253"/>
      <c r="S142" s="253"/>
      <c r="T142" s="253"/>
      <c r="U142" s="253"/>
      <c r="V142" s="253"/>
      <c r="W142" s="253"/>
      <c r="X142" s="253"/>
      <c r="Y142" s="253"/>
      <c r="Z142" s="253"/>
      <c r="AA142" s="253"/>
      <c r="AB142" s="253"/>
      <c r="AC142" s="253"/>
      <c r="AD142" s="253"/>
      <c r="AE142" s="253"/>
      <c r="AF142" s="4"/>
      <c r="AG142" s="4"/>
      <c r="AH142" s="4"/>
      <c r="AI142" s="4">
        <v>0</v>
      </c>
      <c r="AJ142" s="4"/>
      <c r="AK142" s="254"/>
      <c r="AL142" s="4"/>
    </row>
    <row r="143" spans="1:38" ht="75">
      <c r="A143" s="166" t="s">
        <v>95</v>
      </c>
      <c r="B143" s="267"/>
      <c r="C143" s="260" t="s">
        <v>96</v>
      </c>
      <c r="D143" s="252"/>
      <c r="E143" s="4"/>
      <c r="F143" s="4"/>
      <c r="G143" s="4"/>
      <c r="H143" s="4"/>
      <c r="I143" s="4"/>
      <c r="J143" s="4"/>
      <c r="K143" s="4"/>
      <c r="L143" s="253"/>
      <c r="M143" s="253"/>
      <c r="N143" s="253"/>
      <c r="O143" s="253"/>
      <c r="P143" s="253"/>
      <c r="Q143" s="253"/>
      <c r="R143" s="253"/>
      <c r="S143" s="253"/>
      <c r="T143" s="253"/>
      <c r="U143" s="253"/>
      <c r="V143" s="253"/>
      <c r="W143" s="253"/>
      <c r="X143" s="253"/>
      <c r="Y143" s="253"/>
      <c r="Z143" s="253"/>
      <c r="AA143" s="253"/>
      <c r="AB143" s="253"/>
      <c r="AC143" s="253"/>
      <c r="AD143" s="253"/>
      <c r="AE143" s="253"/>
      <c r="AF143" s="4"/>
      <c r="AG143" s="4"/>
      <c r="AH143" s="4"/>
      <c r="AI143" s="4">
        <v>0</v>
      </c>
      <c r="AJ143" s="4"/>
      <c r="AK143" s="254"/>
      <c r="AL143" s="4"/>
    </row>
    <row r="144" spans="1:38" ht="56.25">
      <c r="A144" s="13" t="s">
        <v>97</v>
      </c>
      <c r="B144" s="261"/>
      <c r="C144" s="238" t="s">
        <v>98</v>
      </c>
      <c r="D144" s="252"/>
      <c r="E144" s="4"/>
      <c r="F144" s="4"/>
      <c r="G144" s="4"/>
      <c r="H144" s="4"/>
      <c r="I144" s="4"/>
      <c r="J144" s="4"/>
      <c r="K144" s="4"/>
      <c r="L144" s="253"/>
      <c r="M144" s="253"/>
      <c r="N144" s="253"/>
      <c r="O144" s="253"/>
      <c r="P144" s="253"/>
      <c r="Q144" s="253"/>
      <c r="R144" s="253"/>
      <c r="S144" s="253"/>
      <c r="T144" s="253"/>
      <c r="U144" s="253"/>
      <c r="V144" s="253"/>
      <c r="W144" s="253"/>
      <c r="X144" s="253"/>
      <c r="Y144" s="253"/>
      <c r="Z144" s="253"/>
      <c r="AA144" s="253"/>
      <c r="AB144" s="253"/>
      <c r="AC144" s="253"/>
      <c r="AD144" s="253"/>
      <c r="AE144" s="253"/>
      <c r="AF144" s="4"/>
      <c r="AG144" s="4"/>
      <c r="AH144" s="4"/>
      <c r="AI144" s="4">
        <v>0</v>
      </c>
      <c r="AJ144" s="4"/>
      <c r="AK144" s="254"/>
      <c r="AL144" s="4"/>
    </row>
    <row r="145" spans="1:38" ht="37.5">
      <c r="A145" s="13" t="s">
        <v>97</v>
      </c>
      <c r="B145" s="261"/>
      <c r="C145" s="262" t="s">
        <v>58</v>
      </c>
      <c r="D145" s="252"/>
      <c r="E145" s="4"/>
      <c r="F145" s="4"/>
      <c r="G145" s="4"/>
      <c r="H145" s="4"/>
      <c r="I145" s="4"/>
      <c r="J145" s="4"/>
      <c r="K145" s="4"/>
      <c r="L145" s="253"/>
      <c r="M145" s="253"/>
      <c r="N145" s="253"/>
      <c r="O145" s="253"/>
      <c r="P145" s="253"/>
      <c r="Q145" s="253"/>
      <c r="R145" s="253"/>
      <c r="S145" s="253"/>
      <c r="T145" s="253"/>
      <c r="U145" s="253"/>
      <c r="V145" s="253"/>
      <c r="W145" s="253"/>
      <c r="X145" s="253"/>
      <c r="Y145" s="253"/>
      <c r="Z145" s="253"/>
      <c r="AA145" s="253"/>
      <c r="AB145" s="253"/>
      <c r="AC145" s="253"/>
      <c r="AD145" s="253"/>
      <c r="AE145" s="253"/>
      <c r="AF145" s="4"/>
      <c r="AG145" s="4"/>
      <c r="AH145" s="4"/>
      <c r="AI145" s="4">
        <v>0</v>
      </c>
      <c r="AJ145" s="4"/>
      <c r="AK145" s="254"/>
      <c r="AL145" s="4"/>
    </row>
    <row r="146" spans="1:38" ht="37.5">
      <c r="A146" s="13" t="s">
        <v>97</v>
      </c>
      <c r="B146" s="261"/>
      <c r="C146" s="262" t="s">
        <v>58</v>
      </c>
      <c r="D146" s="252"/>
      <c r="E146" s="4"/>
      <c r="F146" s="4"/>
      <c r="G146" s="4"/>
      <c r="H146" s="4"/>
      <c r="I146" s="4"/>
      <c r="J146" s="4"/>
      <c r="K146" s="4"/>
      <c r="L146" s="253"/>
      <c r="M146" s="253"/>
      <c r="N146" s="253"/>
      <c r="O146" s="253"/>
      <c r="P146" s="253"/>
      <c r="Q146" s="253"/>
      <c r="R146" s="253"/>
      <c r="S146" s="253"/>
      <c r="T146" s="253"/>
      <c r="U146" s="253"/>
      <c r="V146" s="253"/>
      <c r="W146" s="253"/>
      <c r="X146" s="253"/>
      <c r="Y146" s="253"/>
      <c r="Z146" s="253"/>
      <c r="AA146" s="253"/>
      <c r="AB146" s="253"/>
      <c r="AC146" s="253"/>
      <c r="AD146" s="253"/>
      <c r="AE146" s="253"/>
      <c r="AF146" s="4"/>
      <c r="AG146" s="4"/>
      <c r="AH146" s="4"/>
      <c r="AI146" s="4">
        <v>0</v>
      </c>
      <c r="AJ146" s="4"/>
      <c r="AK146" s="254"/>
      <c r="AL146" s="4"/>
    </row>
    <row r="147" spans="1:38" ht="18.75">
      <c r="A147" s="13" t="s">
        <v>59</v>
      </c>
      <c r="B147" s="261"/>
      <c r="C147" s="238" t="s">
        <v>59</v>
      </c>
      <c r="D147" s="252"/>
      <c r="E147" s="4"/>
      <c r="F147" s="4"/>
      <c r="G147" s="4"/>
      <c r="H147" s="4"/>
      <c r="I147" s="4"/>
      <c r="J147" s="4"/>
      <c r="K147" s="4"/>
      <c r="L147" s="253"/>
      <c r="M147" s="253"/>
      <c r="N147" s="253"/>
      <c r="O147" s="253"/>
      <c r="P147" s="253"/>
      <c r="Q147" s="253"/>
      <c r="R147" s="253"/>
      <c r="S147" s="253"/>
      <c r="T147" s="253"/>
      <c r="U147" s="253"/>
      <c r="V147" s="253"/>
      <c r="W147" s="253"/>
      <c r="X147" s="253"/>
      <c r="Y147" s="253"/>
      <c r="Z147" s="253"/>
      <c r="AA147" s="253"/>
      <c r="AB147" s="253"/>
      <c r="AC147" s="253"/>
      <c r="AD147" s="253"/>
      <c r="AE147" s="253"/>
      <c r="AF147" s="4"/>
      <c r="AG147" s="4"/>
      <c r="AH147" s="4"/>
      <c r="AI147" s="4">
        <v>0</v>
      </c>
      <c r="AJ147" s="4"/>
      <c r="AK147" s="254"/>
      <c r="AL147" s="4"/>
    </row>
    <row r="148" spans="1:38" ht="56.25">
      <c r="A148" s="13" t="s">
        <v>99</v>
      </c>
      <c r="B148" s="261"/>
      <c r="C148" s="238" t="s">
        <v>100</v>
      </c>
      <c r="D148" s="252"/>
      <c r="E148" s="4"/>
      <c r="F148" s="4"/>
      <c r="G148" s="4"/>
      <c r="H148" s="4"/>
      <c r="I148" s="4"/>
      <c r="J148" s="4"/>
      <c r="K148" s="4"/>
      <c r="L148" s="253"/>
      <c r="M148" s="253"/>
      <c r="N148" s="253"/>
      <c r="O148" s="253"/>
      <c r="P148" s="253"/>
      <c r="Q148" s="253"/>
      <c r="R148" s="253"/>
      <c r="S148" s="253"/>
      <c r="T148" s="253"/>
      <c r="U148" s="253"/>
      <c r="V148" s="253"/>
      <c r="W148" s="253"/>
      <c r="X148" s="253"/>
      <c r="Y148" s="253"/>
      <c r="Z148" s="253"/>
      <c r="AA148" s="253"/>
      <c r="AB148" s="253"/>
      <c r="AC148" s="253"/>
      <c r="AD148" s="253"/>
      <c r="AE148" s="253"/>
      <c r="AF148" s="4"/>
      <c r="AG148" s="4"/>
      <c r="AH148" s="4"/>
      <c r="AI148" s="4">
        <v>0</v>
      </c>
      <c r="AJ148" s="4"/>
      <c r="AK148" s="254"/>
      <c r="AL148" s="4"/>
    </row>
    <row r="149" spans="1:38" ht="37.5">
      <c r="A149" s="13" t="s">
        <v>99</v>
      </c>
      <c r="B149" s="261"/>
      <c r="C149" s="262" t="s">
        <v>58</v>
      </c>
      <c r="D149" s="252"/>
      <c r="E149" s="4"/>
      <c r="F149" s="4"/>
      <c r="G149" s="4"/>
      <c r="H149" s="4"/>
      <c r="I149" s="4"/>
      <c r="J149" s="4"/>
      <c r="K149" s="4"/>
      <c r="L149" s="253"/>
      <c r="M149" s="253"/>
      <c r="N149" s="253"/>
      <c r="O149" s="253"/>
      <c r="P149" s="253"/>
      <c r="Q149" s="253"/>
      <c r="R149" s="253"/>
      <c r="S149" s="253"/>
      <c r="T149" s="253"/>
      <c r="U149" s="253"/>
      <c r="V149" s="253"/>
      <c r="W149" s="253"/>
      <c r="X149" s="253"/>
      <c r="Y149" s="253"/>
      <c r="Z149" s="253"/>
      <c r="AA149" s="253"/>
      <c r="AB149" s="253"/>
      <c r="AC149" s="253"/>
      <c r="AD149" s="253"/>
      <c r="AE149" s="253"/>
      <c r="AF149" s="4"/>
      <c r="AG149" s="4"/>
      <c r="AH149" s="4"/>
      <c r="AI149" s="4">
        <v>0</v>
      </c>
      <c r="AJ149" s="4"/>
      <c r="AK149" s="254"/>
      <c r="AL149" s="4"/>
    </row>
    <row r="150" spans="1:38" ht="37.5">
      <c r="A150" s="13" t="s">
        <v>99</v>
      </c>
      <c r="B150" s="261"/>
      <c r="C150" s="262" t="s">
        <v>58</v>
      </c>
      <c r="D150" s="252"/>
      <c r="E150" s="4"/>
      <c r="F150" s="4"/>
      <c r="G150" s="4"/>
      <c r="H150" s="4"/>
      <c r="I150" s="4"/>
      <c r="J150" s="4"/>
      <c r="K150" s="4"/>
      <c r="L150" s="253"/>
      <c r="M150" s="253"/>
      <c r="N150" s="253"/>
      <c r="O150" s="253"/>
      <c r="P150" s="253"/>
      <c r="Q150" s="253"/>
      <c r="R150" s="253"/>
      <c r="S150" s="253"/>
      <c r="T150" s="253"/>
      <c r="U150" s="253"/>
      <c r="V150" s="253"/>
      <c r="W150" s="253"/>
      <c r="X150" s="253"/>
      <c r="Y150" s="253"/>
      <c r="Z150" s="253"/>
      <c r="AA150" s="253"/>
      <c r="AB150" s="253"/>
      <c r="AC150" s="253"/>
      <c r="AD150" s="253"/>
      <c r="AE150" s="253"/>
      <c r="AF150" s="4"/>
      <c r="AG150" s="4"/>
      <c r="AH150" s="4"/>
      <c r="AI150" s="4">
        <v>0</v>
      </c>
      <c r="AJ150" s="4"/>
      <c r="AK150" s="254"/>
      <c r="AL150" s="4"/>
    </row>
    <row r="151" spans="1:38" ht="18.75">
      <c r="A151" s="13" t="s">
        <v>59</v>
      </c>
      <c r="B151" s="261"/>
      <c r="C151" s="238" t="s">
        <v>59</v>
      </c>
      <c r="D151" s="252"/>
      <c r="E151" s="4"/>
      <c r="F151" s="4"/>
      <c r="G151" s="4"/>
      <c r="H151" s="4"/>
      <c r="I151" s="4"/>
      <c r="J151" s="4"/>
      <c r="K151" s="4"/>
      <c r="L151" s="253"/>
      <c r="M151" s="253"/>
      <c r="N151" s="253"/>
      <c r="O151" s="253"/>
      <c r="P151" s="253"/>
      <c r="Q151" s="253"/>
      <c r="R151" s="253"/>
      <c r="S151" s="253"/>
      <c r="T151" s="253"/>
      <c r="U151" s="253"/>
      <c r="V151" s="253"/>
      <c r="W151" s="253"/>
      <c r="X151" s="253"/>
      <c r="Y151" s="253"/>
      <c r="Z151" s="253"/>
      <c r="AA151" s="253"/>
      <c r="AB151" s="253"/>
      <c r="AC151" s="253"/>
      <c r="AD151" s="253"/>
      <c r="AE151" s="253"/>
      <c r="AF151" s="4"/>
      <c r="AG151" s="4"/>
      <c r="AH151" s="4"/>
      <c r="AI151" s="4">
        <v>0</v>
      </c>
      <c r="AJ151" s="4"/>
      <c r="AK151" s="254"/>
      <c r="AL151" s="4"/>
    </row>
    <row r="152" spans="1:38" ht="56.25">
      <c r="A152" s="13" t="s">
        <v>101</v>
      </c>
      <c r="B152" s="261"/>
      <c r="C152" s="238" t="s">
        <v>102</v>
      </c>
      <c r="D152" s="252"/>
      <c r="E152" s="4"/>
      <c r="F152" s="4"/>
      <c r="G152" s="4"/>
      <c r="H152" s="4"/>
      <c r="I152" s="4"/>
      <c r="J152" s="4"/>
      <c r="K152" s="4"/>
      <c r="L152" s="253"/>
      <c r="M152" s="253"/>
      <c r="N152" s="253"/>
      <c r="O152" s="253"/>
      <c r="P152" s="253"/>
      <c r="Q152" s="253"/>
      <c r="R152" s="253"/>
      <c r="S152" s="253"/>
      <c r="T152" s="253"/>
      <c r="U152" s="253"/>
      <c r="V152" s="253"/>
      <c r="W152" s="253"/>
      <c r="X152" s="253"/>
      <c r="Y152" s="253"/>
      <c r="Z152" s="253"/>
      <c r="AA152" s="253"/>
      <c r="AB152" s="253"/>
      <c r="AC152" s="253"/>
      <c r="AD152" s="253"/>
      <c r="AE152" s="253"/>
      <c r="AF152" s="4"/>
      <c r="AG152" s="4"/>
      <c r="AH152" s="4"/>
      <c r="AI152" s="4">
        <v>0</v>
      </c>
      <c r="AJ152" s="4"/>
      <c r="AK152" s="254"/>
      <c r="AL152" s="4"/>
    </row>
    <row r="153" spans="1:38" ht="37.5">
      <c r="A153" s="13" t="s">
        <v>101</v>
      </c>
      <c r="B153" s="261"/>
      <c r="C153" s="262" t="s">
        <v>58</v>
      </c>
      <c r="D153" s="252"/>
      <c r="E153" s="4"/>
      <c r="F153" s="4"/>
      <c r="G153" s="4"/>
      <c r="H153" s="4"/>
      <c r="I153" s="4"/>
      <c r="J153" s="4"/>
      <c r="K153" s="4"/>
      <c r="L153" s="253"/>
      <c r="M153" s="253"/>
      <c r="N153" s="253"/>
      <c r="O153" s="253"/>
      <c r="P153" s="253"/>
      <c r="Q153" s="253"/>
      <c r="R153" s="253"/>
      <c r="S153" s="253"/>
      <c r="T153" s="253"/>
      <c r="U153" s="253"/>
      <c r="V153" s="253"/>
      <c r="W153" s="253"/>
      <c r="X153" s="253"/>
      <c r="Y153" s="253"/>
      <c r="Z153" s="253"/>
      <c r="AA153" s="253"/>
      <c r="AB153" s="253"/>
      <c r="AC153" s="253"/>
      <c r="AD153" s="253"/>
      <c r="AE153" s="253"/>
      <c r="AF153" s="4"/>
      <c r="AG153" s="4"/>
      <c r="AH153" s="4"/>
      <c r="AI153" s="4">
        <v>0</v>
      </c>
      <c r="AJ153" s="4"/>
      <c r="AK153" s="254"/>
      <c r="AL153" s="4"/>
    </row>
    <row r="154" spans="1:38" ht="37.5">
      <c r="A154" s="13" t="s">
        <v>101</v>
      </c>
      <c r="B154" s="261"/>
      <c r="C154" s="262" t="s">
        <v>58</v>
      </c>
      <c r="D154" s="252"/>
      <c r="E154" s="4"/>
      <c r="F154" s="4"/>
      <c r="G154" s="4"/>
      <c r="H154" s="4"/>
      <c r="I154" s="4"/>
      <c r="J154" s="4"/>
      <c r="K154" s="4"/>
      <c r="L154" s="253"/>
      <c r="M154" s="253"/>
      <c r="N154" s="253"/>
      <c r="O154" s="253"/>
      <c r="P154" s="253"/>
      <c r="Q154" s="253"/>
      <c r="R154" s="253"/>
      <c r="S154" s="253"/>
      <c r="T154" s="253"/>
      <c r="U154" s="253"/>
      <c r="V154" s="253"/>
      <c r="W154" s="253"/>
      <c r="X154" s="253"/>
      <c r="Y154" s="253"/>
      <c r="Z154" s="253"/>
      <c r="AA154" s="253"/>
      <c r="AB154" s="253"/>
      <c r="AC154" s="253"/>
      <c r="AD154" s="253"/>
      <c r="AE154" s="253"/>
      <c r="AF154" s="4"/>
      <c r="AG154" s="4"/>
      <c r="AH154" s="4"/>
      <c r="AI154" s="4">
        <v>0</v>
      </c>
      <c r="AJ154" s="4"/>
      <c r="AK154" s="254"/>
      <c r="AL154" s="4"/>
    </row>
    <row r="155" spans="1:38" ht="18.75">
      <c r="A155" s="13" t="s">
        <v>59</v>
      </c>
      <c r="B155" s="261"/>
      <c r="C155" s="238" t="s">
        <v>59</v>
      </c>
      <c r="D155" s="252"/>
      <c r="E155" s="4"/>
      <c r="F155" s="4"/>
      <c r="G155" s="4"/>
      <c r="H155" s="4"/>
      <c r="I155" s="4"/>
      <c r="J155" s="4"/>
      <c r="K155" s="4"/>
      <c r="L155" s="253"/>
      <c r="M155" s="253"/>
      <c r="N155" s="253"/>
      <c r="O155" s="253"/>
      <c r="P155" s="253"/>
      <c r="Q155" s="253"/>
      <c r="R155" s="253"/>
      <c r="S155" s="253"/>
      <c r="T155" s="253"/>
      <c r="U155" s="253"/>
      <c r="V155" s="253"/>
      <c r="W155" s="253"/>
      <c r="X155" s="253"/>
      <c r="Y155" s="253"/>
      <c r="Z155" s="253"/>
      <c r="AA155" s="253"/>
      <c r="AB155" s="253"/>
      <c r="AC155" s="253"/>
      <c r="AD155" s="253"/>
      <c r="AE155" s="253"/>
      <c r="AF155" s="4"/>
      <c r="AG155" s="4"/>
      <c r="AH155" s="4"/>
      <c r="AI155" s="4">
        <v>0</v>
      </c>
      <c r="AJ155" s="4"/>
      <c r="AK155" s="254"/>
      <c r="AL155" s="4"/>
    </row>
    <row r="156" spans="1:38" ht="56.25">
      <c r="A156" s="13" t="s">
        <v>103</v>
      </c>
      <c r="B156" s="261"/>
      <c r="C156" s="238" t="s">
        <v>104</v>
      </c>
      <c r="D156" s="252"/>
      <c r="E156" s="4"/>
      <c r="F156" s="4"/>
      <c r="G156" s="4"/>
      <c r="H156" s="4"/>
      <c r="I156" s="4"/>
      <c r="J156" s="4"/>
      <c r="K156" s="4"/>
      <c r="L156" s="253"/>
      <c r="M156" s="253"/>
      <c r="N156" s="253"/>
      <c r="O156" s="253"/>
      <c r="P156" s="253"/>
      <c r="Q156" s="253"/>
      <c r="R156" s="253"/>
      <c r="S156" s="253"/>
      <c r="T156" s="253"/>
      <c r="U156" s="253"/>
      <c r="V156" s="253"/>
      <c r="W156" s="253"/>
      <c r="X156" s="253"/>
      <c r="Y156" s="253"/>
      <c r="Z156" s="253"/>
      <c r="AA156" s="253"/>
      <c r="AB156" s="253"/>
      <c r="AC156" s="253"/>
      <c r="AD156" s="253"/>
      <c r="AE156" s="253"/>
      <c r="AF156" s="4"/>
      <c r="AG156" s="4"/>
      <c r="AH156" s="4"/>
      <c r="AI156" s="4">
        <v>0</v>
      </c>
      <c r="AJ156" s="4"/>
      <c r="AK156" s="254"/>
      <c r="AL156" s="4"/>
    </row>
    <row r="157" spans="1:38" ht="37.5">
      <c r="A157" s="13" t="s">
        <v>103</v>
      </c>
      <c r="B157" s="261"/>
      <c r="C157" s="262" t="s">
        <v>58</v>
      </c>
      <c r="D157" s="252"/>
      <c r="E157" s="4"/>
      <c r="F157" s="4"/>
      <c r="G157" s="4"/>
      <c r="H157" s="4"/>
      <c r="I157" s="4"/>
      <c r="J157" s="4"/>
      <c r="K157" s="4"/>
      <c r="L157" s="253"/>
      <c r="M157" s="253"/>
      <c r="N157" s="253"/>
      <c r="O157" s="253"/>
      <c r="P157" s="253"/>
      <c r="Q157" s="253"/>
      <c r="R157" s="253"/>
      <c r="S157" s="253"/>
      <c r="T157" s="253"/>
      <c r="U157" s="253"/>
      <c r="V157" s="253"/>
      <c r="W157" s="253"/>
      <c r="X157" s="253"/>
      <c r="Y157" s="253"/>
      <c r="Z157" s="253"/>
      <c r="AA157" s="253"/>
      <c r="AB157" s="253"/>
      <c r="AC157" s="253"/>
      <c r="AD157" s="253"/>
      <c r="AE157" s="253"/>
      <c r="AF157" s="4"/>
      <c r="AG157" s="4"/>
      <c r="AH157" s="4"/>
      <c r="AI157" s="4">
        <v>0</v>
      </c>
      <c r="AJ157" s="4"/>
      <c r="AK157" s="254"/>
      <c r="AL157" s="4"/>
    </row>
    <row r="158" spans="1:38" ht="37.5">
      <c r="A158" s="13" t="s">
        <v>103</v>
      </c>
      <c r="B158" s="261"/>
      <c r="C158" s="262" t="s">
        <v>58</v>
      </c>
      <c r="D158" s="252"/>
      <c r="E158" s="4"/>
      <c r="F158" s="4"/>
      <c r="G158" s="4"/>
      <c r="H158" s="4"/>
      <c r="I158" s="4"/>
      <c r="J158" s="4"/>
      <c r="K158" s="4"/>
      <c r="L158" s="253"/>
      <c r="M158" s="253"/>
      <c r="N158" s="253"/>
      <c r="O158" s="253"/>
      <c r="P158" s="253"/>
      <c r="Q158" s="253"/>
      <c r="R158" s="253"/>
      <c r="S158" s="253"/>
      <c r="T158" s="253"/>
      <c r="U158" s="253"/>
      <c r="V158" s="253"/>
      <c r="W158" s="253"/>
      <c r="X158" s="253"/>
      <c r="Y158" s="253"/>
      <c r="Z158" s="253"/>
      <c r="AA158" s="253"/>
      <c r="AB158" s="253"/>
      <c r="AC158" s="253"/>
      <c r="AD158" s="253"/>
      <c r="AE158" s="253"/>
      <c r="AF158" s="4"/>
      <c r="AG158" s="4"/>
      <c r="AH158" s="4"/>
      <c r="AI158" s="4">
        <v>0</v>
      </c>
      <c r="AJ158" s="4"/>
      <c r="AK158" s="254"/>
      <c r="AL158" s="4"/>
    </row>
    <row r="159" spans="1:38" ht="18.75">
      <c r="A159" s="13" t="s">
        <v>59</v>
      </c>
      <c r="B159" s="261"/>
      <c r="C159" s="238" t="s">
        <v>59</v>
      </c>
      <c r="D159" s="252"/>
      <c r="E159" s="4"/>
      <c r="F159" s="4"/>
      <c r="G159" s="4"/>
      <c r="H159" s="4"/>
      <c r="I159" s="4"/>
      <c r="J159" s="4"/>
      <c r="K159" s="4"/>
      <c r="L159" s="253"/>
      <c r="M159" s="253"/>
      <c r="N159" s="253"/>
      <c r="O159" s="253"/>
      <c r="P159" s="253"/>
      <c r="Q159" s="253"/>
      <c r="R159" s="253"/>
      <c r="S159" s="253"/>
      <c r="T159" s="253"/>
      <c r="U159" s="253"/>
      <c r="V159" s="253"/>
      <c r="W159" s="253"/>
      <c r="X159" s="253"/>
      <c r="Y159" s="253"/>
      <c r="Z159" s="253"/>
      <c r="AA159" s="253"/>
      <c r="AB159" s="253"/>
      <c r="AC159" s="253"/>
      <c r="AD159" s="253"/>
      <c r="AE159" s="253"/>
      <c r="AF159" s="4"/>
      <c r="AG159" s="4"/>
      <c r="AH159" s="4"/>
      <c r="AI159" s="4">
        <v>0</v>
      </c>
      <c r="AJ159" s="4"/>
      <c r="AK159" s="254"/>
      <c r="AL159" s="4"/>
    </row>
    <row r="160" spans="1:38" ht="93.75">
      <c r="A160" s="13" t="s">
        <v>105</v>
      </c>
      <c r="B160" s="261"/>
      <c r="C160" s="238" t="s">
        <v>106</v>
      </c>
      <c r="D160" s="252"/>
      <c r="E160" s="4"/>
      <c r="F160" s="4"/>
      <c r="G160" s="4"/>
      <c r="H160" s="4"/>
      <c r="I160" s="4"/>
      <c r="J160" s="4"/>
      <c r="K160" s="4"/>
      <c r="L160" s="253"/>
      <c r="M160" s="253"/>
      <c r="N160" s="253"/>
      <c r="O160" s="253"/>
      <c r="P160" s="253"/>
      <c r="Q160" s="253"/>
      <c r="R160" s="253"/>
      <c r="S160" s="253"/>
      <c r="T160" s="253"/>
      <c r="U160" s="253"/>
      <c r="V160" s="253"/>
      <c r="W160" s="253"/>
      <c r="X160" s="253"/>
      <c r="Y160" s="253"/>
      <c r="Z160" s="253"/>
      <c r="AA160" s="253"/>
      <c r="AB160" s="253"/>
      <c r="AC160" s="253"/>
      <c r="AD160" s="253"/>
      <c r="AE160" s="253"/>
      <c r="AF160" s="4"/>
      <c r="AG160" s="4"/>
      <c r="AH160" s="4"/>
      <c r="AI160" s="4">
        <v>0</v>
      </c>
      <c r="AJ160" s="4"/>
      <c r="AK160" s="254"/>
      <c r="AL160" s="4"/>
    </row>
    <row r="161" spans="1:38" ht="37.5">
      <c r="A161" s="13" t="s">
        <v>105</v>
      </c>
      <c r="B161" s="261"/>
      <c r="C161" s="262" t="s">
        <v>58</v>
      </c>
      <c r="D161" s="252"/>
      <c r="E161" s="4"/>
      <c r="F161" s="4"/>
      <c r="G161" s="4"/>
      <c r="H161" s="4"/>
      <c r="I161" s="4"/>
      <c r="J161" s="4"/>
      <c r="K161" s="4"/>
      <c r="L161" s="253"/>
      <c r="M161" s="253"/>
      <c r="N161" s="253"/>
      <c r="O161" s="253"/>
      <c r="P161" s="253"/>
      <c r="Q161" s="253"/>
      <c r="R161" s="253"/>
      <c r="S161" s="253"/>
      <c r="T161" s="253"/>
      <c r="U161" s="253"/>
      <c r="V161" s="253"/>
      <c r="W161" s="253"/>
      <c r="X161" s="253"/>
      <c r="Y161" s="253"/>
      <c r="Z161" s="253"/>
      <c r="AA161" s="253"/>
      <c r="AB161" s="253"/>
      <c r="AC161" s="253"/>
      <c r="AD161" s="253"/>
      <c r="AE161" s="253"/>
      <c r="AF161" s="4"/>
      <c r="AG161" s="4"/>
      <c r="AH161" s="4"/>
      <c r="AI161" s="4">
        <v>0</v>
      </c>
      <c r="AJ161" s="4"/>
      <c r="AK161" s="254"/>
      <c r="AL161" s="4"/>
    </row>
    <row r="162" spans="1:38" ht="37.5">
      <c r="A162" s="13" t="s">
        <v>105</v>
      </c>
      <c r="B162" s="261"/>
      <c r="C162" s="262" t="s">
        <v>58</v>
      </c>
      <c r="D162" s="252"/>
      <c r="E162" s="4"/>
      <c r="F162" s="4"/>
      <c r="G162" s="4"/>
      <c r="H162" s="4"/>
      <c r="I162" s="4"/>
      <c r="J162" s="4"/>
      <c r="K162" s="4"/>
      <c r="L162" s="253"/>
      <c r="M162" s="253"/>
      <c r="N162" s="253"/>
      <c r="O162" s="253"/>
      <c r="P162" s="253"/>
      <c r="Q162" s="253"/>
      <c r="R162" s="253"/>
      <c r="S162" s="253"/>
      <c r="T162" s="253"/>
      <c r="U162" s="253"/>
      <c r="V162" s="253"/>
      <c r="W162" s="253"/>
      <c r="X162" s="253"/>
      <c r="Y162" s="253"/>
      <c r="Z162" s="253"/>
      <c r="AA162" s="253"/>
      <c r="AB162" s="253"/>
      <c r="AC162" s="253"/>
      <c r="AD162" s="253"/>
      <c r="AE162" s="253"/>
      <c r="AF162" s="4"/>
      <c r="AG162" s="4"/>
      <c r="AH162" s="4"/>
      <c r="AI162" s="4">
        <v>0</v>
      </c>
      <c r="AJ162" s="4"/>
      <c r="AK162" s="254"/>
      <c r="AL162" s="4"/>
    </row>
    <row r="163" spans="1:38" ht="18.75">
      <c r="A163" s="13" t="s">
        <v>59</v>
      </c>
      <c r="B163" s="261"/>
      <c r="C163" s="238" t="s">
        <v>59</v>
      </c>
      <c r="D163" s="252"/>
      <c r="E163" s="4"/>
      <c r="F163" s="4"/>
      <c r="G163" s="4"/>
      <c r="H163" s="4"/>
      <c r="I163" s="4"/>
      <c r="J163" s="4"/>
      <c r="K163" s="4"/>
      <c r="L163" s="253"/>
      <c r="M163" s="253"/>
      <c r="N163" s="253"/>
      <c r="O163" s="253"/>
      <c r="P163" s="253"/>
      <c r="Q163" s="253"/>
      <c r="R163" s="253"/>
      <c r="S163" s="253"/>
      <c r="T163" s="253"/>
      <c r="U163" s="253"/>
      <c r="V163" s="253"/>
      <c r="W163" s="253"/>
      <c r="X163" s="253"/>
      <c r="Y163" s="253"/>
      <c r="Z163" s="253"/>
      <c r="AA163" s="253"/>
      <c r="AB163" s="253"/>
      <c r="AC163" s="253"/>
      <c r="AD163" s="253"/>
      <c r="AE163" s="253"/>
      <c r="AF163" s="4"/>
      <c r="AG163" s="4"/>
      <c r="AH163" s="4"/>
      <c r="AI163" s="4">
        <v>0</v>
      </c>
      <c r="AJ163" s="4"/>
      <c r="AK163" s="254"/>
      <c r="AL163" s="4"/>
    </row>
    <row r="164" spans="1:38" ht="75">
      <c r="A164" s="13" t="s">
        <v>107</v>
      </c>
      <c r="B164" s="261"/>
      <c r="C164" s="238" t="s">
        <v>108</v>
      </c>
      <c r="D164" s="252"/>
      <c r="E164" s="4"/>
      <c r="F164" s="4"/>
      <c r="G164" s="4"/>
      <c r="H164" s="4"/>
      <c r="I164" s="4"/>
      <c r="J164" s="4"/>
      <c r="K164" s="4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4"/>
      <c r="AG164" s="4"/>
      <c r="AH164" s="4"/>
      <c r="AI164" s="4">
        <v>0</v>
      </c>
      <c r="AJ164" s="4"/>
      <c r="AK164" s="254"/>
      <c r="AL164" s="4"/>
    </row>
    <row r="165" spans="1:38" ht="37.5">
      <c r="A165" s="13" t="s">
        <v>107</v>
      </c>
      <c r="B165" s="261"/>
      <c r="C165" s="262" t="s">
        <v>58</v>
      </c>
      <c r="D165" s="252"/>
      <c r="E165" s="4"/>
      <c r="F165" s="4"/>
      <c r="G165" s="4"/>
      <c r="H165" s="4"/>
      <c r="I165" s="4"/>
      <c r="J165" s="4"/>
      <c r="K165" s="4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4"/>
      <c r="AG165" s="4"/>
      <c r="AH165" s="4"/>
      <c r="AI165" s="4">
        <v>0</v>
      </c>
      <c r="AJ165" s="4"/>
      <c r="AK165" s="254"/>
      <c r="AL165" s="4"/>
    </row>
    <row r="166" spans="1:38" ht="37.5">
      <c r="A166" s="13" t="s">
        <v>107</v>
      </c>
      <c r="B166" s="261"/>
      <c r="C166" s="262" t="s">
        <v>58</v>
      </c>
      <c r="D166" s="252"/>
      <c r="E166" s="4"/>
      <c r="F166" s="4"/>
      <c r="G166" s="4"/>
      <c r="H166" s="4"/>
      <c r="I166" s="4"/>
      <c r="J166" s="4"/>
      <c r="K166" s="4"/>
      <c r="L166" s="253"/>
      <c r="M166" s="253"/>
      <c r="N166" s="253"/>
      <c r="O166" s="253"/>
      <c r="P166" s="253"/>
      <c r="Q166" s="253"/>
      <c r="R166" s="253"/>
      <c r="S166" s="253"/>
      <c r="T166" s="253"/>
      <c r="U166" s="253"/>
      <c r="V166" s="253"/>
      <c r="W166" s="253"/>
      <c r="X166" s="253"/>
      <c r="Y166" s="253"/>
      <c r="Z166" s="253"/>
      <c r="AA166" s="253"/>
      <c r="AB166" s="253"/>
      <c r="AC166" s="253"/>
      <c r="AD166" s="253"/>
      <c r="AE166" s="253"/>
      <c r="AF166" s="4"/>
      <c r="AG166" s="4"/>
      <c r="AH166" s="4"/>
      <c r="AI166" s="4">
        <v>0</v>
      </c>
      <c r="AJ166" s="4"/>
      <c r="AK166" s="254"/>
      <c r="AL166" s="4"/>
    </row>
    <row r="167" spans="1:38" ht="18.75">
      <c r="A167" s="13" t="s">
        <v>59</v>
      </c>
      <c r="B167" s="261"/>
      <c r="C167" s="238" t="s">
        <v>59</v>
      </c>
      <c r="D167" s="252"/>
      <c r="E167" s="4"/>
      <c r="F167" s="4"/>
      <c r="G167" s="4"/>
      <c r="H167" s="4"/>
      <c r="I167" s="4"/>
      <c r="J167" s="4"/>
      <c r="K167" s="4"/>
      <c r="L167" s="253"/>
      <c r="M167" s="253"/>
      <c r="N167" s="253"/>
      <c r="O167" s="253"/>
      <c r="P167" s="253"/>
      <c r="Q167" s="253"/>
      <c r="R167" s="253"/>
      <c r="S167" s="253"/>
      <c r="T167" s="253"/>
      <c r="U167" s="253"/>
      <c r="V167" s="253"/>
      <c r="W167" s="253"/>
      <c r="X167" s="253"/>
      <c r="Y167" s="253"/>
      <c r="Z167" s="253"/>
      <c r="AA167" s="253"/>
      <c r="AB167" s="253"/>
      <c r="AC167" s="253"/>
      <c r="AD167" s="253"/>
      <c r="AE167" s="253"/>
      <c r="AF167" s="4"/>
      <c r="AG167" s="4"/>
      <c r="AH167" s="4"/>
      <c r="AI167" s="4">
        <v>0</v>
      </c>
      <c r="AJ167" s="4"/>
      <c r="AK167" s="254"/>
      <c r="AL167" s="4"/>
    </row>
    <row r="168" spans="1:38" ht="75">
      <c r="A168" s="13" t="s">
        <v>109</v>
      </c>
      <c r="B168" s="261"/>
      <c r="C168" s="238" t="s">
        <v>110</v>
      </c>
      <c r="D168" s="252"/>
      <c r="E168" s="4"/>
      <c r="F168" s="4"/>
      <c r="G168" s="4"/>
      <c r="H168" s="4"/>
      <c r="I168" s="4"/>
      <c r="J168" s="4"/>
      <c r="K168" s="4"/>
      <c r="L168" s="253"/>
      <c r="M168" s="253"/>
      <c r="N168" s="253"/>
      <c r="O168" s="253"/>
      <c r="P168" s="253"/>
      <c r="Q168" s="253"/>
      <c r="R168" s="253"/>
      <c r="S168" s="253"/>
      <c r="T168" s="253"/>
      <c r="U168" s="253"/>
      <c r="V168" s="253"/>
      <c r="W168" s="253"/>
      <c r="X168" s="253"/>
      <c r="Y168" s="253"/>
      <c r="Z168" s="253"/>
      <c r="AA168" s="253"/>
      <c r="AB168" s="253"/>
      <c r="AC168" s="253"/>
      <c r="AD168" s="253"/>
      <c r="AE168" s="253"/>
      <c r="AF168" s="4"/>
      <c r="AG168" s="4"/>
      <c r="AH168" s="4"/>
      <c r="AI168" s="4">
        <v>0</v>
      </c>
      <c r="AJ168" s="4"/>
      <c r="AK168" s="254"/>
      <c r="AL168" s="4"/>
    </row>
    <row r="169" spans="1:38" ht="37.5">
      <c r="A169" s="13" t="s">
        <v>109</v>
      </c>
      <c r="B169" s="261"/>
      <c r="C169" s="262" t="s">
        <v>58</v>
      </c>
      <c r="D169" s="252"/>
      <c r="E169" s="4"/>
      <c r="F169" s="4"/>
      <c r="G169" s="4"/>
      <c r="H169" s="4"/>
      <c r="I169" s="4"/>
      <c r="J169" s="4"/>
      <c r="K169" s="4"/>
      <c r="L169" s="253"/>
      <c r="M169" s="253"/>
      <c r="N169" s="253"/>
      <c r="O169" s="253"/>
      <c r="P169" s="253"/>
      <c r="Q169" s="253"/>
      <c r="R169" s="253"/>
      <c r="S169" s="253"/>
      <c r="T169" s="253"/>
      <c r="U169" s="253"/>
      <c r="V169" s="253"/>
      <c r="W169" s="253"/>
      <c r="X169" s="253"/>
      <c r="Y169" s="253"/>
      <c r="Z169" s="253"/>
      <c r="AA169" s="253"/>
      <c r="AB169" s="253"/>
      <c r="AC169" s="253"/>
      <c r="AD169" s="253"/>
      <c r="AE169" s="253"/>
      <c r="AF169" s="4"/>
      <c r="AG169" s="4"/>
      <c r="AH169" s="4"/>
      <c r="AI169" s="4">
        <v>0</v>
      </c>
      <c r="AJ169" s="4"/>
      <c r="AK169" s="254"/>
      <c r="AL169" s="4"/>
    </row>
    <row r="170" spans="1:38" ht="37.5">
      <c r="A170" s="13" t="s">
        <v>109</v>
      </c>
      <c r="B170" s="261"/>
      <c r="C170" s="262" t="s">
        <v>58</v>
      </c>
      <c r="D170" s="252"/>
      <c r="E170" s="4"/>
      <c r="F170" s="4"/>
      <c r="G170" s="4"/>
      <c r="H170" s="4"/>
      <c r="I170" s="4"/>
      <c r="J170" s="4"/>
      <c r="K170" s="4"/>
      <c r="L170" s="253"/>
      <c r="M170" s="253"/>
      <c r="N170" s="253"/>
      <c r="O170" s="253"/>
      <c r="P170" s="253"/>
      <c r="Q170" s="253"/>
      <c r="R170" s="253"/>
      <c r="S170" s="253"/>
      <c r="T170" s="253"/>
      <c r="U170" s="253"/>
      <c r="V170" s="253"/>
      <c r="W170" s="253"/>
      <c r="X170" s="253"/>
      <c r="Y170" s="253"/>
      <c r="Z170" s="253"/>
      <c r="AA170" s="253"/>
      <c r="AB170" s="253"/>
      <c r="AC170" s="253"/>
      <c r="AD170" s="253"/>
      <c r="AE170" s="253"/>
      <c r="AF170" s="4"/>
      <c r="AG170" s="4"/>
      <c r="AH170" s="4"/>
      <c r="AI170" s="4">
        <v>0</v>
      </c>
      <c r="AJ170" s="4"/>
      <c r="AK170" s="254"/>
      <c r="AL170" s="4"/>
    </row>
    <row r="171" spans="1:38" ht="18.75">
      <c r="A171" s="13" t="s">
        <v>59</v>
      </c>
      <c r="B171" s="261"/>
      <c r="C171" s="238" t="s">
        <v>59</v>
      </c>
      <c r="D171" s="252"/>
      <c r="E171" s="4"/>
      <c r="F171" s="4"/>
      <c r="G171" s="4"/>
      <c r="H171" s="4"/>
      <c r="I171" s="4"/>
      <c r="J171" s="4"/>
      <c r="K171" s="4"/>
      <c r="L171" s="253"/>
      <c r="M171" s="253"/>
      <c r="N171" s="253"/>
      <c r="O171" s="253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  <c r="AE171" s="253"/>
      <c r="AF171" s="4"/>
      <c r="AG171" s="4"/>
      <c r="AH171" s="4"/>
      <c r="AI171" s="4">
        <v>0</v>
      </c>
      <c r="AJ171" s="4"/>
      <c r="AK171" s="254"/>
      <c r="AL171" s="4"/>
    </row>
    <row r="172" spans="1:38" ht="93.75">
      <c r="A172" s="13" t="s">
        <v>111</v>
      </c>
      <c r="B172" s="261"/>
      <c r="C172" s="238" t="s">
        <v>112</v>
      </c>
      <c r="D172" s="252"/>
      <c r="E172" s="4"/>
      <c r="F172" s="4"/>
      <c r="G172" s="4"/>
      <c r="H172" s="4"/>
      <c r="I172" s="4"/>
      <c r="J172" s="4"/>
      <c r="K172" s="4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4"/>
      <c r="AG172" s="4"/>
      <c r="AH172" s="4"/>
      <c r="AI172" s="4">
        <v>0</v>
      </c>
      <c r="AJ172" s="4"/>
      <c r="AK172" s="254"/>
      <c r="AL172" s="4"/>
    </row>
    <row r="173" spans="1:38" ht="37.5">
      <c r="A173" s="13" t="s">
        <v>111</v>
      </c>
      <c r="B173" s="261"/>
      <c r="C173" s="262" t="s">
        <v>58</v>
      </c>
      <c r="D173" s="252"/>
      <c r="E173" s="4"/>
      <c r="F173" s="4"/>
      <c r="G173" s="4"/>
      <c r="H173" s="4"/>
      <c r="I173" s="4"/>
      <c r="J173" s="4"/>
      <c r="K173" s="4"/>
      <c r="L173" s="253"/>
      <c r="M173" s="253"/>
      <c r="N173" s="253"/>
      <c r="O173" s="253"/>
      <c r="P173" s="253"/>
      <c r="Q173" s="253"/>
      <c r="R173" s="253"/>
      <c r="S173" s="253"/>
      <c r="T173" s="253"/>
      <c r="U173" s="253"/>
      <c r="V173" s="253"/>
      <c r="W173" s="253"/>
      <c r="X173" s="253"/>
      <c r="Y173" s="253"/>
      <c r="Z173" s="253"/>
      <c r="AA173" s="253"/>
      <c r="AB173" s="253"/>
      <c r="AC173" s="253"/>
      <c r="AD173" s="253"/>
      <c r="AE173" s="253"/>
      <c r="AF173" s="4"/>
      <c r="AG173" s="4"/>
      <c r="AH173" s="4"/>
      <c r="AI173" s="4">
        <v>0</v>
      </c>
      <c r="AJ173" s="4"/>
      <c r="AK173" s="254"/>
      <c r="AL173" s="4"/>
    </row>
    <row r="174" spans="1:38" ht="37.5">
      <c r="A174" s="13" t="s">
        <v>111</v>
      </c>
      <c r="B174" s="261"/>
      <c r="C174" s="262" t="s">
        <v>58</v>
      </c>
      <c r="D174" s="252"/>
      <c r="E174" s="4"/>
      <c r="F174" s="4"/>
      <c r="G174" s="4"/>
      <c r="H174" s="4"/>
      <c r="I174" s="4"/>
      <c r="J174" s="4"/>
      <c r="K174" s="4"/>
      <c r="L174" s="253"/>
      <c r="M174" s="253"/>
      <c r="N174" s="253"/>
      <c r="O174" s="253"/>
      <c r="P174" s="253"/>
      <c r="Q174" s="253"/>
      <c r="R174" s="253"/>
      <c r="S174" s="253"/>
      <c r="T174" s="253"/>
      <c r="U174" s="253"/>
      <c r="V174" s="253"/>
      <c r="W174" s="253"/>
      <c r="X174" s="253"/>
      <c r="Y174" s="253"/>
      <c r="Z174" s="253"/>
      <c r="AA174" s="253"/>
      <c r="AB174" s="253"/>
      <c r="AC174" s="253"/>
      <c r="AD174" s="253"/>
      <c r="AE174" s="253"/>
      <c r="AF174" s="4"/>
      <c r="AG174" s="4"/>
      <c r="AH174" s="4"/>
      <c r="AI174" s="4">
        <v>0</v>
      </c>
      <c r="AJ174" s="4"/>
      <c r="AK174" s="254"/>
      <c r="AL174" s="4"/>
    </row>
    <row r="175" spans="1:38" ht="18.75">
      <c r="A175" s="13" t="s">
        <v>59</v>
      </c>
      <c r="B175" s="261"/>
      <c r="C175" s="238" t="s">
        <v>59</v>
      </c>
      <c r="D175" s="252"/>
      <c r="E175" s="4"/>
      <c r="F175" s="4"/>
      <c r="G175" s="4"/>
      <c r="H175" s="4"/>
      <c r="I175" s="4"/>
      <c r="J175" s="4"/>
      <c r="K175" s="4"/>
      <c r="L175" s="253"/>
      <c r="M175" s="253"/>
      <c r="N175" s="253"/>
      <c r="O175" s="253"/>
      <c r="P175" s="253"/>
      <c r="Q175" s="253"/>
      <c r="R175" s="253"/>
      <c r="S175" s="253"/>
      <c r="T175" s="253"/>
      <c r="U175" s="253"/>
      <c r="V175" s="253"/>
      <c r="W175" s="253"/>
      <c r="X175" s="253"/>
      <c r="Y175" s="253"/>
      <c r="Z175" s="253"/>
      <c r="AA175" s="253"/>
      <c r="AB175" s="253"/>
      <c r="AC175" s="253"/>
      <c r="AD175" s="253"/>
      <c r="AE175" s="253"/>
      <c r="AF175" s="4"/>
      <c r="AG175" s="4"/>
      <c r="AH175" s="4"/>
      <c r="AI175" s="4">
        <v>0</v>
      </c>
      <c r="AJ175" s="4"/>
      <c r="AK175" s="254"/>
      <c r="AL175" s="4"/>
    </row>
    <row r="176" spans="1:38" ht="75">
      <c r="A176" s="204" t="s">
        <v>113</v>
      </c>
      <c r="B176" s="259"/>
      <c r="C176" s="260" t="s">
        <v>114</v>
      </c>
      <c r="D176" s="246"/>
      <c r="E176" s="247">
        <v>2.6604195737260001</v>
      </c>
      <c r="F176" s="247">
        <v>0</v>
      </c>
      <c r="G176" s="247">
        <v>0</v>
      </c>
      <c r="H176" s="247">
        <v>0</v>
      </c>
      <c r="I176" s="247">
        <v>20.699086360000003</v>
      </c>
      <c r="J176" s="247"/>
      <c r="K176" s="247"/>
      <c r="L176" s="248">
        <v>0</v>
      </c>
      <c r="M176" s="248">
        <v>0.69908636000000002</v>
      </c>
      <c r="N176" s="248">
        <v>0</v>
      </c>
      <c r="O176" s="248">
        <v>0</v>
      </c>
      <c r="P176" s="248">
        <v>0</v>
      </c>
      <c r="Q176" s="248">
        <v>0</v>
      </c>
      <c r="R176" s="248">
        <v>0</v>
      </c>
      <c r="S176" s="248">
        <v>0</v>
      </c>
      <c r="T176" s="248">
        <v>0</v>
      </c>
      <c r="U176" s="248">
        <v>0</v>
      </c>
      <c r="V176" s="248">
        <v>0</v>
      </c>
      <c r="W176" s="248">
        <v>0</v>
      </c>
      <c r="X176" s="248">
        <v>0</v>
      </c>
      <c r="Y176" s="248">
        <v>0.69908636000000002</v>
      </c>
      <c r="Z176" s="248">
        <v>0</v>
      </c>
      <c r="AA176" s="248">
        <v>0</v>
      </c>
      <c r="AB176" s="248">
        <v>0</v>
      </c>
      <c r="AC176" s="248">
        <v>0</v>
      </c>
      <c r="AD176" s="248">
        <v>0</v>
      </c>
      <c r="AE176" s="248">
        <v>0</v>
      </c>
      <c r="AF176" s="247">
        <v>0</v>
      </c>
      <c r="AG176" s="247">
        <v>20.699086360000003</v>
      </c>
      <c r="AH176" s="247">
        <v>0</v>
      </c>
      <c r="AI176" s="247">
        <v>0</v>
      </c>
      <c r="AJ176" s="247">
        <v>0</v>
      </c>
      <c r="AK176" s="249"/>
      <c r="AL176" s="4"/>
    </row>
    <row r="177" spans="1:38" ht="56.25">
      <c r="A177" s="13" t="s">
        <v>115</v>
      </c>
      <c r="B177" s="261"/>
      <c r="C177" s="238" t="s">
        <v>116</v>
      </c>
      <c r="D177" s="252"/>
      <c r="E177" s="4">
        <v>2.6604195737260001</v>
      </c>
      <c r="F177" s="4">
        <v>0</v>
      </c>
      <c r="G177" s="4">
        <v>0</v>
      </c>
      <c r="H177" s="4">
        <v>0</v>
      </c>
      <c r="I177" s="4">
        <v>20.699086360000003</v>
      </c>
      <c r="J177" s="4"/>
      <c r="K177" s="4"/>
      <c r="L177" s="253">
        <v>0</v>
      </c>
      <c r="M177" s="253">
        <v>0.69908636000000002</v>
      </c>
      <c r="N177" s="253">
        <v>0</v>
      </c>
      <c r="O177" s="253">
        <v>0</v>
      </c>
      <c r="P177" s="253">
        <v>0</v>
      </c>
      <c r="Q177" s="253">
        <v>0</v>
      </c>
      <c r="R177" s="253">
        <v>0</v>
      </c>
      <c r="S177" s="253">
        <v>0</v>
      </c>
      <c r="T177" s="253">
        <v>0</v>
      </c>
      <c r="U177" s="253">
        <v>0</v>
      </c>
      <c r="V177" s="253">
        <v>0</v>
      </c>
      <c r="W177" s="253">
        <v>0</v>
      </c>
      <c r="X177" s="253">
        <v>0</v>
      </c>
      <c r="Y177" s="253">
        <v>0.69908636000000002</v>
      </c>
      <c r="Z177" s="253">
        <v>0</v>
      </c>
      <c r="AA177" s="253">
        <v>0</v>
      </c>
      <c r="AB177" s="253">
        <v>0</v>
      </c>
      <c r="AC177" s="253">
        <v>0</v>
      </c>
      <c r="AD177" s="253">
        <v>0</v>
      </c>
      <c r="AE177" s="253">
        <v>0</v>
      </c>
      <c r="AF177" s="4">
        <v>0</v>
      </c>
      <c r="AG177" s="4">
        <v>20.699086360000003</v>
      </c>
      <c r="AH177" s="4">
        <v>0</v>
      </c>
      <c r="AI177" s="4">
        <v>0</v>
      </c>
      <c r="AJ177" s="4">
        <v>0</v>
      </c>
      <c r="AK177" s="254"/>
      <c r="AL177" s="4"/>
    </row>
    <row r="178" spans="1:38" ht="37.5">
      <c r="A178" s="15" t="s">
        <v>46</v>
      </c>
      <c r="B178" s="268" t="s">
        <v>407</v>
      </c>
      <c r="C178" s="269" t="s">
        <v>408</v>
      </c>
      <c r="D178" s="252" t="s">
        <v>409</v>
      </c>
      <c r="E178" s="4">
        <v>2.6604195737260001</v>
      </c>
      <c r="F178" s="263" t="s">
        <v>199</v>
      </c>
      <c r="G178" s="4"/>
      <c r="H178" s="263" t="s">
        <v>199</v>
      </c>
      <c r="I178" s="4">
        <v>20.699086360000003</v>
      </c>
      <c r="J178" s="4"/>
      <c r="K178" s="4"/>
      <c r="L178" s="264" t="s">
        <v>199</v>
      </c>
      <c r="M178" s="253">
        <v>0.69908636000000002</v>
      </c>
      <c r="N178" s="264" t="s">
        <v>199</v>
      </c>
      <c r="O178" s="253">
        <v>0</v>
      </c>
      <c r="P178" s="264" t="s">
        <v>199</v>
      </c>
      <c r="Q178" s="253">
        <v>0</v>
      </c>
      <c r="R178" s="264" t="s">
        <v>199</v>
      </c>
      <c r="S178" s="253">
        <v>0</v>
      </c>
      <c r="T178" s="264" t="s">
        <v>199</v>
      </c>
      <c r="U178" s="253">
        <v>0</v>
      </c>
      <c r="V178" s="264" t="s">
        <v>199</v>
      </c>
      <c r="W178" s="253">
        <v>0</v>
      </c>
      <c r="X178" s="264" t="s">
        <v>199</v>
      </c>
      <c r="Y178" s="253">
        <v>0.69908636000000002</v>
      </c>
      <c r="Z178" s="264" t="s">
        <v>199</v>
      </c>
      <c r="AA178" s="253">
        <v>0</v>
      </c>
      <c r="AB178" s="264" t="s">
        <v>199</v>
      </c>
      <c r="AC178" s="253">
        <v>0</v>
      </c>
      <c r="AD178" s="264" t="s">
        <v>199</v>
      </c>
      <c r="AE178" s="253">
        <v>0</v>
      </c>
      <c r="AF178" s="263" t="s">
        <v>199</v>
      </c>
      <c r="AG178" s="4">
        <v>20.699086360000003</v>
      </c>
      <c r="AH178" s="4"/>
      <c r="AI178" s="4">
        <v>0</v>
      </c>
      <c r="AJ178" s="4"/>
      <c r="AK178" s="254"/>
      <c r="AL178" s="179">
        <v>0</v>
      </c>
    </row>
    <row r="179" spans="1:38" ht="18.75">
      <c r="A179" s="13"/>
      <c r="B179" s="261"/>
      <c r="C179" s="238"/>
      <c r="D179" s="252"/>
      <c r="E179" s="4"/>
      <c r="F179" s="4"/>
      <c r="G179" s="4"/>
      <c r="H179" s="4"/>
      <c r="I179" s="4"/>
      <c r="J179" s="4"/>
      <c r="K179" s="4"/>
      <c r="L179" s="253"/>
      <c r="M179" s="253"/>
      <c r="N179" s="253"/>
      <c r="O179" s="253"/>
      <c r="P179" s="253"/>
      <c r="Q179" s="253"/>
      <c r="R179" s="253"/>
      <c r="S179" s="253"/>
      <c r="T179" s="253"/>
      <c r="U179" s="253"/>
      <c r="V179" s="253"/>
      <c r="W179" s="253"/>
      <c r="X179" s="253"/>
      <c r="Y179" s="253"/>
      <c r="Z179" s="253"/>
      <c r="AA179" s="253"/>
      <c r="AB179" s="253"/>
      <c r="AC179" s="253"/>
      <c r="AD179" s="253"/>
      <c r="AE179" s="253"/>
      <c r="AF179" s="4"/>
      <c r="AG179" s="4"/>
      <c r="AH179" s="4"/>
      <c r="AI179" s="4">
        <v>0</v>
      </c>
      <c r="AJ179" s="4"/>
      <c r="AK179" s="254"/>
      <c r="AL179" s="4"/>
    </row>
    <row r="180" spans="1:38" ht="18.75">
      <c r="A180" s="13" t="s">
        <v>59</v>
      </c>
      <c r="B180" s="261"/>
      <c r="C180" s="238" t="s">
        <v>59</v>
      </c>
      <c r="D180" s="252"/>
      <c r="E180" s="4"/>
      <c r="F180" s="4"/>
      <c r="G180" s="4"/>
      <c r="H180" s="4"/>
      <c r="I180" s="4"/>
      <c r="J180" s="4"/>
      <c r="K180" s="4"/>
      <c r="L180" s="253"/>
      <c r="M180" s="253"/>
      <c r="N180" s="253"/>
      <c r="O180" s="253"/>
      <c r="P180" s="253"/>
      <c r="Q180" s="253"/>
      <c r="R180" s="253"/>
      <c r="S180" s="253"/>
      <c r="T180" s="253"/>
      <c r="U180" s="253"/>
      <c r="V180" s="253"/>
      <c r="W180" s="253"/>
      <c r="X180" s="253"/>
      <c r="Y180" s="253"/>
      <c r="Z180" s="253"/>
      <c r="AA180" s="253"/>
      <c r="AB180" s="253"/>
      <c r="AC180" s="253"/>
      <c r="AD180" s="253"/>
      <c r="AE180" s="253"/>
      <c r="AF180" s="4"/>
      <c r="AG180" s="4"/>
      <c r="AH180" s="4"/>
      <c r="AI180" s="4">
        <v>0</v>
      </c>
      <c r="AJ180" s="4"/>
      <c r="AK180" s="254"/>
      <c r="AL180" s="4"/>
    </row>
    <row r="181" spans="1:38" ht="75">
      <c r="A181" s="13" t="s">
        <v>117</v>
      </c>
      <c r="B181" s="261"/>
      <c r="C181" s="238" t="s">
        <v>118</v>
      </c>
      <c r="D181" s="252"/>
      <c r="E181" s="4"/>
      <c r="F181" s="4"/>
      <c r="G181" s="4"/>
      <c r="H181" s="4"/>
      <c r="I181" s="4"/>
      <c r="J181" s="4"/>
      <c r="K181" s="4"/>
      <c r="L181" s="253"/>
      <c r="M181" s="253"/>
      <c r="N181" s="253"/>
      <c r="O181" s="253"/>
      <c r="P181" s="253"/>
      <c r="Q181" s="253"/>
      <c r="R181" s="253"/>
      <c r="S181" s="253"/>
      <c r="T181" s="253"/>
      <c r="U181" s="253"/>
      <c r="V181" s="253"/>
      <c r="W181" s="253"/>
      <c r="X181" s="253"/>
      <c r="Y181" s="253"/>
      <c r="Z181" s="253"/>
      <c r="AA181" s="253"/>
      <c r="AB181" s="253"/>
      <c r="AC181" s="253"/>
      <c r="AD181" s="253"/>
      <c r="AE181" s="253"/>
      <c r="AF181" s="4"/>
      <c r="AG181" s="4"/>
      <c r="AH181" s="4"/>
      <c r="AI181" s="4">
        <v>0</v>
      </c>
      <c r="AJ181" s="4"/>
      <c r="AK181" s="254"/>
      <c r="AL181" s="4"/>
    </row>
    <row r="182" spans="1:38" ht="18.75">
      <c r="A182" s="13" t="s">
        <v>117</v>
      </c>
      <c r="B182" s="261"/>
      <c r="C182" s="273"/>
      <c r="D182" s="252"/>
      <c r="E182" s="4"/>
      <c r="F182" s="4"/>
      <c r="G182" s="4"/>
      <c r="H182" s="4"/>
      <c r="I182" s="4"/>
      <c r="J182" s="4"/>
      <c r="K182" s="4"/>
      <c r="L182" s="253"/>
      <c r="M182" s="253"/>
      <c r="N182" s="253"/>
      <c r="O182" s="253"/>
      <c r="P182" s="253"/>
      <c r="Q182" s="253"/>
      <c r="R182" s="253"/>
      <c r="S182" s="253"/>
      <c r="T182" s="253"/>
      <c r="U182" s="253"/>
      <c r="V182" s="253"/>
      <c r="W182" s="253"/>
      <c r="X182" s="253"/>
      <c r="Y182" s="253"/>
      <c r="Z182" s="253"/>
      <c r="AA182" s="253"/>
      <c r="AB182" s="253"/>
      <c r="AC182" s="253"/>
      <c r="AD182" s="253"/>
      <c r="AE182" s="253"/>
      <c r="AF182" s="4"/>
      <c r="AG182" s="4"/>
      <c r="AH182" s="4"/>
      <c r="AI182" s="4">
        <v>0</v>
      </c>
      <c r="AJ182" s="4"/>
      <c r="AK182" s="254"/>
      <c r="AL182" s="4"/>
    </row>
    <row r="183" spans="1:38" ht="18.75">
      <c r="A183" s="13" t="s">
        <v>117</v>
      </c>
      <c r="B183" s="261"/>
      <c r="C183" s="273"/>
      <c r="D183" s="252"/>
      <c r="E183" s="4"/>
      <c r="F183" s="4"/>
      <c r="G183" s="4"/>
      <c r="H183" s="4"/>
      <c r="I183" s="4"/>
      <c r="J183" s="4"/>
      <c r="K183" s="4"/>
      <c r="L183" s="253"/>
      <c r="M183" s="253"/>
      <c r="N183" s="253"/>
      <c r="O183" s="253"/>
      <c r="P183" s="253"/>
      <c r="Q183" s="253"/>
      <c r="R183" s="253"/>
      <c r="S183" s="253"/>
      <c r="T183" s="253"/>
      <c r="U183" s="253"/>
      <c r="V183" s="253"/>
      <c r="W183" s="253"/>
      <c r="X183" s="253"/>
      <c r="Y183" s="253"/>
      <c r="Z183" s="253"/>
      <c r="AA183" s="253"/>
      <c r="AB183" s="253"/>
      <c r="AC183" s="253"/>
      <c r="AD183" s="253"/>
      <c r="AE183" s="253"/>
      <c r="AF183" s="4"/>
      <c r="AG183" s="4"/>
      <c r="AH183" s="4"/>
      <c r="AI183" s="4">
        <v>0</v>
      </c>
      <c r="AJ183" s="4"/>
      <c r="AK183" s="254"/>
      <c r="AL183" s="4"/>
    </row>
    <row r="184" spans="1:38" ht="18.75">
      <c r="A184" s="13"/>
      <c r="B184" s="261"/>
      <c r="C184" s="238"/>
      <c r="D184" s="252"/>
      <c r="E184" s="4"/>
      <c r="F184" s="4"/>
      <c r="G184" s="4"/>
      <c r="H184" s="4"/>
      <c r="I184" s="4"/>
      <c r="J184" s="4"/>
      <c r="K184" s="4"/>
      <c r="L184" s="253"/>
      <c r="M184" s="253"/>
      <c r="N184" s="253"/>
      <c r="O184" s="253"/>
      <c r="P184" s="253"/>
      <c r="Q184" s="253"/>
      <c r="R184" s="253"/>
      <c r="S184" s="253"/>
      <c r="T184" s="253"/>
      <c r="U184" s="253"/>
      <c r="V184" s="253"/>
      <c r="W184" s="253"/>
      <c r="X184" s="253"/>
      <c r="Y184" s="253"/>
      <c r="Z184" s="253"/>
      <c r="AA184" s="253"/>
      <c r="AB184" s="253"/>
      <c r="AC184" s="253"/>
      <c r="AD184" s="253"/>
      <c r="AE184" s="253"/>
      <c r="AF184" s="4"/>
      <c r="AG184" s="4"/>
      <c r="AH184" s="4"/>
      <c r="AI184" s="4">
        <v>0</v>
      </c>
      <c r="AJ184" s="4"/>
      <c r="AK184" s="254"/>
      <c r="AL184" s="4"/>
    </row>
    <row r="185" spans="1:38" ht="18.75">
      <c r="A185" s="13" t="s">
        <v>59</v>
      </c>
      <c r="B185" s="261"/>
      <c r="C185" s="238" t="s">
        <v>59</v>
      </c>
      <c r="D185" s="252"/>
      <c r="E185" s="4"/>
      <c r="F185" s="4"/>
      <c r="G185" s="4"/>
      <c r="H185" s="4"/>
      <c r="I185" s="4"/>
      <c r="J185" s="4"/>
      <c r="K185" s="4"/>
      <c r="L185" s="253"/>
      <c r="M185" s="253"/>
      <c r="N185" s="253"/>
      <c r="O185" s="253"/>
      <c r="P185" s="253"/>
      <c r="Q185" s="253"/>
      <c r="R185" s="253"/>
      <c r="S185" s="253"/>
      <c r="T185" s="253"/>
      <c r="U185" s="253"/>
      <c r="V185" s="253"/>
      <c r="W185" s="253"/>
      <c r="X185" s="253"/>
      <c r="Y185" s="253"/>
      <c r="Z185" s="253"/>
      <c r="AA185" s="253"/>
      <c r="AB185" s="253"/>
      <c r="AC185" s="253"/>
      <c r="AD185" s="253"/>
      <c r="AE185" s="253"/>
      <c r="AF185" s="4"/>
      <c r="AG185" s="4"/>
      <c r="AH185" s="4"/>
      <c r="AI185" s="4">
        <v>0</v>
      </c>
      <c r="AJ185" s="4"/>
      <c r="AK185" s="254"/>
      <c r="AL185" s="4"/>
    </row>
    <row r="186" spans="1:38" ht="112.5">
      <c r="A186" s="199" t="s">
        <v>119</v>
      </c>
      <c r="B186" s="257"/>
      <c r="C186" s="258" t="s">
        <v>120</v>
      </c>
      <c r="D186" s="246"/>
      <c r="E186" s="247">
        <v>16.519682707201699</v>
      </c>
      <c r="F186" s="247">
        <v>0</v>
      </c>
      <c r="G186" s="247">
        <v>8.2174636900000007</v>
      </c>
      <c r="H186" s="247">
        <v>0</v>
      </c>
      <c r="I186" s="247">
        <v>133.42012411153024</v>
      </c>
      <c r="J186" s="247"/>
      <c r="K186" s="247"/>
      <c r="L186" s="248">
        <v>0</v>
      </c>
      <c r="M186" s="248">
        <v>133.42012411153036</v>
      </c>
      <c r="N186" s="248">
        <v>0</v>
      </c>
      <c r="O186" s="248">
        <v>8.3619342900000007</v>
      </c>
      <c r="P186" s="248">
        <v>0</v>
      </c>
      <c r="Q186" s="248">
        <v>0</v>
      </c>
      <c r="R186" s="248">
        <v>0</v>
      </c>
      <c r="S186" s="248">
        <v>2.1218966099999998</v>
      </c>
      <c r="T186" s="248">
        <v>0</v>
      </c>
      <c r="U186" s="248">
        <v>90.167291538403205</v>
      </c>
      <c r="V186" s="248">
        <v>0</v>
      </c>
      <c r="W186" s="248">
        <v>6.2400376800000004</v>
      </c>
      <c r="X186" s="248">
        <v>0</v>
      </c>
      <c r="Y186" s="248">
        <v>9.1750014877639341</v>
      </c>
      <c r="Z186" s="248">
        <v>0</v>
      </c>
      <c r="AA186" s="248">
        <v>0</v>
      </c>
      <c r="AB186" s="248">
        <v>0</v>
      </c>
      <c r="AC186" s="248">
        <v>34.077831085363201</v>
      </c>
      <c r="AD186" s="248">
        <v>0</v>
      </c>
      <c r="AE186" s="248">
        <v>0</v>
      </c>
      <c r="AF186" s="247">
        <v>0</v>
      </c>
      <c r="AG186" s="247">
        <v>125.05818982153025</v>
      </c>
      <c r="AH186" s="247">
        <v>0</v>
      </c>
      <c r="AI186" s="247">
        <v>-81.805357248403197</v>
      </c>
      <c r="AJ186" s="247">
        <v>0</v>
      </c>
      <c r="AK186" s="249">
        <v>-0.9072619999189111</v>
      </c>
      <c r="AL186" s="4"/>
    </row>
    <row r="187" spans="1:38" ht="93.75">
      <c r="A187" s="204" t="s">
        <v>121</v>
      </c>
      <c r="B187" s="259"/>
      <c r="C187" s="260" t="s">
        <v>122</v>
      </c>
      <c r="D187" s="246"/>
      <c r="E187" s="247">
        <v>0</v>
      </c>
      <c r="F187" s="247">
        <v>0</v>
      </c>
      <c r="G187" s="247">
        <v>0</v>
      </c>
      <c r="H187" s="247">
        <v>0</v>
      </c>
      <c r="I187" s="247">
        <v>0</v>
      </c>
      <c r="J187" s="247"/>
      <c r="K187" s="247"/>
      <c r="L187" s="248">
        <v>0</v>
      </c>
      <c r="M187" s="248">
        <v>0</v>
      </c>
      <c r="N187" s="248">
        <v>0</v>
      </c>
      <c r="O187" s="248">
        <v>0</v>
      </c>
      <c r="P187" s="248">
        <v>0</v>
      </c>
      <c r="Q187" s="248">
        <v>0</v>
      </c>
      <c r="R187" s="248">
        <v>0</v>
      </c>
      <c r="S187" s="248">
        <v>0</v>
      </c>
      <c r="T187" s="248">
        <v>0</v>
      </c>
      <c r="U187" s="248">
        <v>0</v>
      </c>
      <c r="V187" s="248">
        <v>0</v>
      </c>
      <c r="W187" s="248">
        <v>0</v>
      </c>
      <c r="X187" s="248">
        <v>0</v>
      </c>
      <c r="Y187" s="248">
        <v>0</v>
      </c>
      <c r="Z187" s="248">
        <v>0</v>
      </c>
      <c r="AA187" s="248">
        <v>0</v>
      </c>
      <c r="AB187" s="248">
        <v>0</v>
      </c>
      <c r="AC187" s="248">
        <v>0</v>
      </c>
      <c r="AD187" s="248">
        <v>0</v>
      </c>
      <c r="AE187" s="248">
        <v>0</v>
      </c>
      <c r="AF187" s="247">
        <v>0</v>
      </c>
      <c r="AG187" s="247">
        <v>0</v>
      </c>
      <c r="AH187" s="247">
        <v>0</v>
      </c>
      <c r="AI187" s="247">
        <v>0</v>
      </c>
      <c r="AJ187" s="247">
        <v>0</v>
      </c>
      <c r="AK187" s="249"/>
      <c r="AL187" s="4"/>
    </row>
    <row r="188" spans="1:38" ht="37.5">
      <c r="A188" s="13" t="s">
        <v>121</v>
      </c>
      <c r="B188" s="274"/>
      <c r="C188" s="275" t="s">
        <v>58</v>
      </c>
      <c r="D188" s="252"/>
      <c r="E188" s="4"/>
      <c r="F188" s="4"/>
      <c r="G188" s="4"/>
      <c r="H188" s="4"/>
      <c r="I188" s="4"/>
      <c r="J188" s="4"/>
      <c r="K188" s="4"/>
      <c r="L188" s="253"/>
      <c r="M188" s="253"/>
      <c r="N188" s="253"/>
      <c r="O188" s="253"/>
      <c r="P188" s="253"/>
      <c r="Q188" s="253"/>
      <c r="R188" s="253"/>
      <c r="S188" s="253"/>
      <c r="T188" s="253"/>
      <c r="U188" s="253"/>
      <c r="V188" s="253"/>
      <c r="W188" s="253"/>
      <c r="X188" s="253"/>
      <c r="Y188" s="253"/>
      <c r="Z188" s="253"/>
      <c r="AA188" s="253"/>
      <c r="AB188" s="253"/>
      <c r="AC188" s="253"/>
      <c r="AD188" s="253"/>
      <c r="AE188" s="253"/>
      <c r="AF188" s="4"/>
      <c r="AG188" s="4"/>
      <c r="AH188" s="4"/>
      <c r="AI188" s="4">
        <v>0</v>
      </c>
      <c r="AJ188" s="4"/>
      <c r="AK188" s="254"/>
      <c r="AL188" s="4"/>
    </row>
    <row r="189" spans="1:38" ht="37.5">
      <c r="A189" s="13" t="s">
        <v>121</v>
      </c>
      <c r="B189" s="274"/>
      <c r="C189" s="275" t="s">
        <v>58</v>
      </c>
      <c r="D189" s="252"/>
      <c r="E189" s="4"/>
      <c r="F189" s="4"/>
      <c r="G189" s="4"/>
      <c r="H189" s="4"/>
      <c r="I189" s="4"/>
      <c r="J189" s="4"/>
      <c r="K189" s="4"/>
      <c r="L189" s="253"/>
      <c r="M189" s="253"/>
      <c r="N189" s="253"/>
      <c r="O189" s="253"/>
      <c r="P189" s="253"/>
      <c r="Q189" s="253"/>
      <c r="R189" s="253"/>
      <c r="S189" s="253"/>
      <c r="T189" s="253"/>
      <c r="U189" s="253"/>
      <c r="V189" s="253"/>
      <c r="W189" s="253"/>
      <c r="X189" s="253"/>
      <c r="Y189" s="253"/>
      <c r="Z189" s="253"/>
      <c r="AA189" s="253"/>
      <c r="AB189" s="253"/>
      <c r="AC189" s="253"/>
      <c r="AD189" s="253"/>
      <c r="AE189" s="253"/>
      <c r="AF189" s="4"/>
      <c r="AG189" s="4"/>
      <c r="AH189" s="4"/>
      <c r="AI189" s="4">
        <v>0</v>
      </c>
      <c r="AJ189" s="4"/>
      <c r="AK189" s="254"/>
      <c r="AL189" s="4"/>
    </row>
    <row r="190" spans="1:38" ht="18.75">
      <c r="A190" s="13" t="s">
        <v>59</v>
      </c>
      <c r="B190" s="274"/>
      <c r="C190" s="276" t="s">
        <v>59</v>
      </c>
      <c r="D190" s="252"/>
      <c r="E190" s="4"/>
      <c r="F190" s="4"/>
      <c r="G190" s="4"/>
      <c r="H190" s="4"/>
      <c r="I190" s="4"/>
      <c r="J190" s="4"/>
      <c r="K190" s="4"/>
      <c r="L190" s="253"/>
      <c r="M190" s="253"/>
      <c r="N190" s="253"/>
      <c r="O190" s="253"/>
      <c r="P190" s="253"/>
      <c r="Q190" s="253"/>
      <c r="R190" s="253"/>
      <c r="S190" s="253"/>
      <c r="T190" s="253"/>
      <c r="U190" s="253"/>
      <c r="V190" s="253"/>
      <c r="W190" s="253"/>
      <c r="X190" s="253"/>
      <c r="Y190" s="253"/>
      <c r="Z190" s="253"/>
      <c r="AA190" s="253"/>
      <c r="AB190" s="253"/>
      <c r="AC190" s="253"/>
      <c r="AD190" s="253"/>
      <c r="AE190" s="253"/>
      <c r="AF190" s="4"/>
      <c r="AG190" s="4"/>
      <c r="AH190" s="4"/>
      <c r="AI190" s="4">
        <v>0</v>
      </c>
      <c r="AJ190" s="4"/>
      <c r="AK190" s="254"/>
      <c r="AL190" s="4"/>
    </row>
    <row r="191" spans="1:38" ht="93.75">
      <c r="A191" s="204" t="s">
        <v>123</v>
      </c>
      <c r="B191" s="277"/>
      <c r="C191" s="278" t="s">
        <v>227</v>
      </c>
      <c r="D191" s="246"/>
      <c r="E191" s="247">
        <v>16.519682707201699</v>
      </c>
      <c r="F191" s="247">
        <v>0</v>
      </c>
      <c r="G191" s="247">
        <v>8.2174636900000007</v>
      </c>
      <c r="H191" s="247">
        <v>0</v>
      </c>
      <c r="I191" s="247">
        <v>133.42012411153024</v>
      </c>
      <c r="J191" s="247"/>
      <c r="K191" s="247"/>
      <c r="L191" s="248">
        <v>0</v>
      </c>
      <c r="M191" s="248">
        <v>133.42012411153036</v>
      </c>
      <c r="N191" s="248">
        <v>0</v>
      </c>
      <c r="O191" s="248">
        <v>8.3619342900000007</v>
      </c>
      <c r="P191" s="248">
        <v>0</v>
      </c>
      <c r="Q191" s="248">
        <v>0</v>
      </c>
      <c r="R191" s="248">
        <v>0</v>
      </c>
      <c r="S191" s="248">
        <v>2.1218966099999998</v>
      </c>
      <c r="T191" s="248">
        <v>0</v>
      </c>
      <c r="U191" s="248">
        <v>90.167291538403205</v>
      </c>
      <c r="V191" s="248">
        <v>0</v>
      </c>
      <c r="W191" s="248">
        <v>6.2400376800000004</v>
      </c>
      <c r="X191" s="248">
        <v>0</v>
      </c>
      <c r="Y191" s="248">
        <v>9.1750014877639341</v>
      </c>
      <c r="Z191" s="248">
        <v>0</v>
      </c>
      <c r="AA191" s="248">
        <v>0</v>
      </c>
      <c r="AB191" s="248">
        <v>0</v>
      </c>
      <c r="AC191" s="248">
        <v>34.077831085363201</v>
      </c>
      <c r="AD191" s="248">
        <v>0</v>
      </c>
      <c r="AE191" s="248">
        <v>0</v>
      </c>
      <c r="AF191" s="247">
        <v>0</v>
      </c>
      <c r="AG191" s="247">
        <v>125.05818982153025</v>
      </c>
      <c r="AH191" s="247">
        <v>0</v>
      </c>
      <c r="AI191" s="247">
        <v>-81.805357248403197</v>
      </c>
      <c r="AJ191" s="247">
        <v>0</v>
      </c>
      <c r="AK191" s="249">
        <v>-0.9072619999189111</v>
      </c>
      <c r="AL191" s="4"/>
    </row>
    <row r="192" spans="1:38" ht="75">
      <c r="A192" s="15"/>
      <c r="B192" s="279" t="s">
        <v>410</v>
      </c>
      <c r="C192" s="280" t="s">
        <v>411</v>
      </c>
      <c r="D192" s="252" t="s">
        <v>412</v>
      </c>
      <c r="E192" s="4">
        <v>14.768219999999999</v>
      </c>
      <c r="F192" s="263" t="s">
        <v>199</v>
      </c>
      <c r="G192" s="4">
        <v>5.2688644500000006</v>
      </c>
      <c r="H192" s="263" t="s">
        <v>199</v>
      </c>
      <c r="I192" s="4">
        <v>73.464141231530206</v>
      </c>
      <c r="J192" s="4"/>
      <c r="K192" s="4"/>
      <c r="L192" s="264" t="s">
        <v>199</v>
      </c>
      <c r="M192" s="253">
        <v>73.464141231530306</v>
      </c>
      <c r="N192" s="264" t="s">
        <v>199</v>
      </c>
      <c r="O192" s="253">
        <v>7.2937311999999999</v>
      </c>
      <c r="P192" s="264" t="s">
        <v>199</v>
      </c>
      <c r="Q192" s="253">
        <v>0</v>
      </c>
      <c r="R192" s="264" t="s">
        <v>199</v>
      </c>
      <c r="S192" s="253">
        <v>2.03964057</v>
      </c>
      <c r="T192" s="264" t="s">
        <v>199</v>
      </c>
      <c r="U192" s="253">
        <v>43.519590567201703</v>
      </c>
      <c r="V192" s="264" t="s">
        <v>199</v>
      </c>
      <c r="W192" s="253">
        <v>5.2540906300000003</v>
      </c>
      <c r="X192" s="264" t="s">
        <v>199</v>
      </c>
      <c r="Y192" s="253">
        <v>8.8999999999999986</v>
      </c>
      <c r="Z192" s="264" t="s">
        <v>199</v>
      </c>
      <c r="AA192" s="253">
        <v>0</v>
      </c>
      <c r="AB192" s="264" t="s">
        <v>199</v>
      </c>
      <c r="AC192" s="253">
        <v>21.0445506643286</v>
      </c>
      <c r="AD192" s="264" t="s">
        <v>199</v>
      </c>
      <c r="AE192" s="253">
        <v>0</v>
      </c>
      <c r="AF192" s="263" t="s">
        <v>199</v>
      </c>
      <c r="AG192" s="4">
        <v>66.17041003153021</v>
      </c>
      <c r="AH192" s="4"/>
      <c r="AI192" s="4">
        <v>-36.225859367201707</v>
      </c>
      <c r="AJ192" s="4"/>
      <c r="AK192" s="254">
        <v>-0.83240349679445558</v>
      </c>
      <c r="AL192" s="179" t="s">
        <v>413</v>
      </c>
    </row>
    <row r="193" spans="1:38" ht="112.5">
      <c r="A193" s="13"/>
      <c r="B193" s="274" t="s">
        <v>414</v>
      </c>
      <c r="C193" s="275" t="s">
        <v>415</v>
      </c>
      <c r="D193" s="252" t="s">
        <v>416</v>
      </c>
      <c r="E193" s="4">
        <v>1.7514627072017013</v>
      </c>
      <c r="F193" s="263" t="s">
        <v>199</v>
      </c>
      <c r="G193" s="4">
        <v>2.9485992400000001</v>
      </c>
      <c r="H193" s="263" t="s">
        <v>199</v>
      </c>
      <c r="I193" s="4">
        <v>59.955982880000036</v>
      </c>
      <c r="J193" s="4"/>
      <c r="K193" s="4"/>
      <c r="L193" s="264" t="s">
        <v>199</v>
      </c>
      <c r="M193" s="253">
        <v>59.955982880000036</v>
      </c>
      <c r="N193" s="264" t="s">
        <v>199</v>
      </c>
      <c r="O193" s="253">
        <v>1.0682030899999999</v>
      </c>
      <c r="P193" s="264" t="s">
        <v>199</v>
      </c>
      <c r="Q193" s="253">
        <v>0</v>
      </c>
      <c r="R193" s="264" t="s">
        <v>199</v>
      </c>
      <c r="S193" s="253">
        <v>8.2256039999999989E-2</v>
      </c>
      <c r="T193" s="264" t="s">
        <v>199</v>
      </c>
      <c r="U193" s="253">
        <v>46.647700971201502</v>
      </c>
      <c r="V193" s="264" t="s">
        <v>199</v>
      </c>
      <c r="W193" s="253">
        <v>0.98594704999999994</v>
      </c>
      <c r="X193" s="264" t="s">
        <v>199</v>
      </c>
      <c r="Y193" s="253">
        <v>0.27500148776393502</v>
      </c>
      <c r="Z193" s="264" t="s">
        <v>199</v>
      </c>
      <c r="AA193" s="253">
        <v>0</v>
      </c>
      <c r="AB193" s="264" t="s">
        <v>199</v>
      </c>
      <c r="AC193" s="253">
        <v>13.0332804210346</v>
      </c>
      <c r="AD193" s="264" t="s">
        <v>199</v>
      </c>
      <c r="AE193" s="253">
        <v>0</v>
      </c>
      <c r="AF193" s="263" t="s">
        <v>199</v>
      </c>
      <c r="AG193" s="4">
        <v>58.887779790000039</v>
      </c>
      <c r="AH193" s="4"/>
      <c r="AI193" s="4">
        <v>-45.579497881201505</v>
      </c>
      <c r="AJ193" s="4"/>
      <c r="AK193" s="254">
        <v>-0.97710062730295177</v>
      </c>
      <c r="AL193" s="179" t="s">
        <v>413</v>
      </c>
    </row>
    <row r="194" spans="1:38" ht="18.75">
      <c r="A194" s="13" t="s">
        <v>59</v>
      </c>
      <c r="B194" s="274"/>
      <c r="C194" s="276" t="s">
        <v>59</v>
      </c>
      <c r="D194" s="252"/>
      <c r="E194" s="4"/>
      <c r="F194" s="4"/>
      <c r="G194" s="4"/>
      <c r="H194" s="4"/>
      <c r="I194" s="4"/>
      <c r="J194" s="4"/>
      <c r="K194" s="4"/>
      <c r="L194" s="253"/>
      <c r="M194" s="253"/>
      <c r="N194" s="253"/>
      <c r="O194" s="253"/>
      <c r="P194" s="253"/>
      <c r="Q194" s="253"/>
      <c r="R194" s="253"/>
      <c r="S194" s="253"/>
      <c r="T194" s="253"/>
      <c r="U194" s="253"/>
      <c r="V194" s="253"/>
      <c r="W194" s="253"/>
      <c r="X194" s="253"/>
      <c r="Y194" s="253"/>
      <c r="Z194" s="253"/>
      <c r="AA194" s="253"/>
      <c r="AB194" s="253"/>
      <c r="AC194" s="253"/>
      <c r="AD194" s="253"/>
      <c r="AE194" s="253"/>
      <c r="AF194" s="4"/>
      <c r="AG194" s="4"/>
      <c r="AH194" s="4"/>
      <c r="AI194" s="4">
        <v>0</v>
      </c>
      <c r="AJ194" s="4"/>
      <c r="AK194" s="254"/>
      <c r="AL194" s="4"/>
    </row>
    <row r="195" spans="1:38" ht="56.25">
      <c r="A195" s="199" t="s">
        <v>124</v>
      </c>
      <c r="B195" s="281"/>
      <c r="C195" s="282" t="s">
        <v>125</v>
      </c>
      <c r="D195" s="246"/>
      <c r="E195" s="247">
        <v>7.73935</v>
      </c>
      <c r="F195" s="247" t="s">
        <v>199</v>
      </c>
      <c r="G195" s="247">
        <v>4.31921424</v>
      </c>
      <c r="H195" s="247" t="s">
        <v>199</v>
      </c>
      <c r="I195" s="247">
        <v>36.569005062161096</v>
      </c>
      <c r="J195" s="247"/>
      <c r="K195" s="247"/>
      <c r="L195" s="248" t="s">
        <v>199</v>
      </c>
      <c r="M195" s="248">
        <v>36.569005062161096</v>
      </c>
      <c r="N195" s="248" t="s">
        <v>199</v>
      </c>
      <c r="O195" s="248">
        <v>8.0369720000000006E-2</v>
      </c>
      <c r="P195" s="248" t="s">
        <v>199</v>
      </c>
      <c r="Q195" s="248">
        <v>0</v>
      </c>
      <c r="R195" s="248" t="s">
        <v>199</v>
      </c>
      <c r="S195" s="248">
        <v>0</v>
      </c>
      <c r="T195" s="248" t="s">
        <v>199</v>
      </c>
      <c r="U195" s="248">
        <v>1.2009628120254401</v>
      </c>
      <c r="V195" s="248" t="s">
        <v>199</v>
      </c>
      <c r="W195" s="248">
        <v>8.0369720000000006E-2</v>
      </c>
      <c r="X195" s="248" t="s">
        <v>199</v>
      </c>
      <c r="Y195" s="248">
        <v>0.89999999999999991</v>
      </c>
      <c r="Z195" s="248" t="s">
        <v>199</v>
      </c>
      <c r="AA195" s="248">
        <v>0</v>
      </c>
      <c r="AB195" s="248" t="s">
        <v>199</v>
      </c>
      <c r="AC195" s="248">
        <v>34.468042250135653</v>
      </c>
      <c r="AD195" s="248" t="s">
        <v>199</v>
      </c>
      <c r="AE195" s="248">
        <v>0</v>
      </c>
      <c r="AF195" s="247" t="s">
        <v>199</v>
      </c>
      <c r="AG195" s="247">
        <v>36.488635342161096</v>
      </c>
      <c r="AH195" s="247">
        <v>0</v>
      </c>
      <c r="AI195" s="247">
        <v>-1.1205930920254401</v>
      </c>
      <c r="AJ195" s="247">
        <v>0</v>
      </c>
      <c r="AK195" s="249">
        <v>-0.93307892701152384</v>
      </c>
      <c r="AL195" s="4"/>
    </row>
    <row r="196" spans="1:38" ht="131.25">
      <c r="A196" s="15"/>
      <c r="B196" s="279" t="s">
        <v>417</v>
      </c>
      <c r="C196" s="280" t="s">
        <v>418</v>
      </c>
      <c r="D196" s="252" t="s">
        <v>419</v>
      </c>
      <c r="E196" s="4">
        <v>7.73935</v>
      </c>
      <c r="F196" s="263" t="s">
        <v>199</v>
      </c>
      <c r="G196" s="4">
        <v>4.31921424</v>
      </c>
      <c r="H196" s="263" t="s">
        <v>199</v>
      </c>
      <c r="I196" s="4">
        <v>36.569005062161096</v>
      </c>
      <c r="J196" s="4"/>
      <c r="K196" s="4"/>
      <c r="L196" s="264" t="s">
        <v>199</v>
      </c>
      <c r="M196" s="253">
        <v>36.569005062161096</v>
      </c>
      <c r="N196" s="264" t="s">
        <v>199</v>
      </c>
      <c r="O196" s="253">
        <v>8.0369720000000006E-2</v>
      </c>
      <c r="P196" s="264" t="s">
        <v>199</v>
      </c>
      <c r="Q196" s="253">
        <v>0</v>
      </c>
      <c r="R196" s="264" t="s">
        <v>199</v>
      </c>
      <c r="S196" s="253">
        <v>0</v>
      </c>
      <c r="T196" s="264" t="s">
        <v>199</v>
      </c>
      <c r="U196" s="253">
        <v>1.2009628120254401</v>
      </c>
      <c r="V196" s="264" t="s">
        <v>199</v>
      </c>
      <c r="W196" s="253">
        <v>8.0369720000000006E-2</v>
      </c>
      <c r="X196" s="264" t="s">
        <v>199</v>
      </c>
      <c r="Y196" s="253">
        <v>0.89999999999999991</v>
      </c>
      <c r="Z196" s="264" t="s">
        <v>199</v>
      </c>
      <c r="AA196" s="253">
        <v>0</v>
      </c>
      <c r="AB196" s="264" t="s">
        <v>199</v>
      </c>
      <c r="AC196" s="253">
        <v>34.468042250135653</v>
      </c>
      <c r="AD196" s="264" t="s">
        <v>199</v>
      </c>
      <c r="AE196" s="253">
        <v>0</v>
      </c>
      <c r="AF196" s="263" t="s">
        <v>199</v>
      </c>
      <c r="AG196" s="4">
        <v>36.488635342161096</v>
      </c>
      <c r="AH196" s="4"/>
      <c r="AI196" s="4">
        <v>-1.1205930920254401</v>
      </c>
      <c r="AJ196" s="4"/>
      <c r="AK196" s="254">
        <v>-0.93307892701152384</v>
      </c>
      <c r="AL196" s="179" t="s">
        <v>393</v>
      </c>
    </row>
    <row r="197" spans="1:38" ht="18.75">
      <c r="A197" s="15"/>
      <c r="B197" s="279"/>
      <c r="C197" s="280"/>
      <c r="D197" s="252"/>
      <c r="E197" s="4"/>
      <c r="F197" s="4"/>
      <c r="G197" s="4"/>
      <c r="H197" s="4"/>
      <c r="I197" s="4"/>
      <c r="J197" s="4"/>
      <c r="K197" s="4"/>
      <c r="L197" s="253"/>
      <c r="M197" s="253"/>
      <c r="N197" s="253"/>
      <c r="O197" s="253"/>
      <c r="P197" s="253"/>
      <c r="Q197" s="253"/>
      <c r="R197" s="253"/>
      <c r="S197" s="253"/>
      <c r="T197" s="253"/>
      <c r="U197" s="253"/>
      <c r="V197" s="253"/>
      <c r="W197" s="253"/>
      <c r="X197" s="253"/>
      <c r="Y197" s="253"/>
      <c r="Z197" s="253"/>
      <c r="AA197" s="253"/>
      <c r="AB197" s="253"/>
      <c r="AC197" s="253"/>
      <c r="AD197" s="253"/>
      <c r="AE197" s="253"/>
      <c r="AF197" s="4"/>
      <c r="AG197" s="4"/>
      <c r="AH197" s="4"/>
      <c r="AI197" s="4">
        <v>0</v>
      </c>
      <c r="AJ197" s="4"/>
      <c r="AK197" s="254"/>
      <c r="AL197" s="4"/>
    </row>
    <row r="198" spans="1:38" ht="18.75">
      <c r="A198" s="15"/>
      <c r="B198" s="279"/>
      <c r="C198" s="280"/>
      <c r="D198" s="252"/>
      <c r="E198" s="4"/>
      <c r="F198" s="4"/>
      <c r="G198" s="4"/>
      <c r="H198" s="4"/>
      <c r="I198" s="4"/>
      <c r="J198" s="4"/>
      <c r="K198" s="4"/>
      <c r="L198" s="253"/>
      <c r="M198" s="253"/>
      <c r="N198" s="253"/>
      <c r="O198" s="253"/>
      <c r="P198" s="253"/>
      <c r="Q198" s="253"/>
      <c r="R198" s="253"/>
      <c r="S198" s="253"/>
      <c r="T198" s="253"/>
      <c r="U198" s="253"/>
      <c r="V198" s="253"/>
      <c r="W198" s="253"/>
      <c r="X198" s="253"/>
      <c r="Y198" s="253"/>
      <c r="Z198" s="253"/>
      <c r="AA198" s="253"/>
      <c r="AB198" s="253"/>
      <c r="AC198" s="253"/>
      <c r="AD198" s="253"/>
      <c r="AE198" s="253"/>
      <c r="AF198" s="4"/>
      <c r="AG198" s="4"/>
      <c r="AH198" s="4"/>
      <c r="AI198" s="4">
        <v>0</v>
      </c>
      <c r="AJ198" s="4"/>
      <c r="AK198" s="254"/>
      <c r="AL198" s="4"/>
    </row>
    <row r="199" spans="1:38" ht="18.75">
      <c r="A199" s="13" t="s">
        <v>59</v>
      </c>
      <c r="B199" s="274"/>
      <c r="C199" s="276" t="s">
        <v>59</v>
      </c>
      <c r="D199" s="252"/>
      <c r="E199" s="4"/>
      <c r="F199" s="4"/>
      <c r="G199" s="4"/>
      <c r="H199" s="4"/>
      <c r="I199" s="4"/>
      <c r="J199" s="4"/>
      <c r="K199" s="4"/>
      <c r="L199" s="253"/>
      <c r="M199" s="253"/>
      <c r="N199" s="253"/>
      <c r="O199" s="253"/>
      <c r="P199" s="253"/>
      <c r="Q199" s="253"/>
      <c r="R199" s="253"/>
      <c r="S199" s="253"/>
      <c r="T199" s="253"/>
      <c r="U199" s="253"/>
      <c r="V199" s="253"/>
      <c r="W199" s="253"/>
      <c r="X199" s="253"/>
      <c r="Y199" s="253"/>
      <c r="Z199" s="253"/>
      <c r="AA199" s="253"/>
      <c r="AB199" s="253"/>
      <c r="AC199" s="253"/>
      <c r="AD199" s="253"/>
      <c r="AE199" s="253"/>
      <c r="AF199" s="4"/>
      <c r="AG199" s="4"/>
      <c r="AH199" s="4"/>
      <c r="AI199" s="4">
        <v>0</v>
      </c>
      <c r="AJ199" s="4"/>
      <c r="AK199" s="254"/>
      <c r="AL199" s="4"/>
    </row>
    <row r="200" spans="1:38" ht="75">
      <c r="A200" s="199" t="s">
        <v>126</v>
      </c>
      <c r="B200" s="281"/>
      <c r="C200" s="283" t="s">
        <v>127</v>
      </c>
      <c r="D200" s="246"/>
      <c r="E200" s="247">
        <v>0</v>
      </c>
      <c r="F200" s="247">
        <v>0</v>
      </c>
      <c r="G200" s="247">
        <v>0</v>
      </c>
      <c r="H200" s="247">
        <v>0</v>
      </c>
      <c r="I200" s="247">
        <v>0</v>
      </c>
      <c r="J200" s="247"/>
      <c r="K200" s="247"/>
      <c r="L200" s="248">
        <v>0</v>
      </c>
      <c r="M200" s="248">
        <v>0</v>
      </c>
      <c r="N200" s="248">
        <v>0</v>
      </c>
      <c r="O200" s="248">
        <v>0</v>
      </c>
      <c r="P200" s="248">
        <v>0</v>
      </c>
      <c r="Q200" s="248">
        <v>0</v>
      </c>
      <c r="R200" s="248">
        <v>0</v>
      </c>
      <c r="S200" s="248">
        <v>0</v>
      </c>
      <c r="T200" s="248">
        <v>0</v>
      </c>
      <c r="U200" s="248">
        <v>0</v>
      </c>
      <c r="V200" s="248">
        <v>0</v>
      </c>
      <c r="W200" s="248">
        <v>0</v>
      </c>
      <c r="X200" s="248">
        <v>0</v>
      </c>
      <c r="Y200" s="248">
        <v>0</v>
      </c>
      <c r="Z200" s="248">
        <v>0</v>
      </c>
      <c r="AA200" s="248">
        <v>0</v>
      </c>
      <c r="AB200" s="248">
        <v>0</v>
      </c>
      <c r="AC200" s="248">
        <v>0</v>
      </c>
      <c r="AD200" s="248">
        <v>0</v>
      </c>
      <c r="AE200" s="248">
        <v>0</v>
      </c>
      <c r="AF200" s="247">
        <v>0</v>
      </c>
      <c r="AG200" s="247">
        <v>0</v>
      </c>
      <c r="AH200" s="247">
        <v>0</v>
      </c>
      <c r="AI200" s="247">
        <v>0</v>
      </c>
      <c r="AJ200" s="247">
        <v>0</v>
      </c>
      <c r="AK200" s="249"/>
      <c r="AL200" s="4"/>
    </row>
    <row r="201" spans="1:38" ht="37.5">
      <c r="A201" s="13" t="s">
        <v>126</v>
      </c>
      <c r="B201" s="274"/>
      <c r="C201" s="275" t="s">
        <v>58</v>
      </c>
      <c r="D201" s="252"/>
      <c r="E201" s="4"/>
      <c r="F201" s="4"/>
      <c r="G201" s="4"/>
      <c r="H201" s="4"/>
      <c r="I201" s="4"/>
      <c r="J201" s="4"/>
      <c r="K201" s="4"/>
      <c r="L201" s="253"/>
      <c r="M201" s="253"/>
      <c r="N201" s="253"/>
      <c r="O201" s="253"/>
      <c r="P201" s="253"/>
      <c r="Q201" s="253"/>
      <c r="R201" s="253"/>
      <c r="S201" s="253"/>
      <c r="T201" s="253"/>
      <c r="U201" s="253"/>
      <c r="V201" s="253"/>
      <c r="W201" s="253"/>
      <c r="X201" s="253"/>
      <c r="Y201" s="253"/>
      <c r="Z201" s="253"/>
      <c r="AA201" s="253"/>
      <c r="AB201" s="253"/>
      <c r="AC201" s="253"/>
      <c r="AD201" s="253"/>
      <c r="AE201" s="253"/>
      <c r="AF201" s="4"/>
      <c r="AG201" s="4"/>
      <c r="AH201" s="4"/>
      <c r="AI201" s="4">
        <v>0</v>
      </c>
      <c r="AJ201" s="4"/>
      <c r="AK201" s="254"/>
      <c r="AL201" s="4"/>
    </row>
    <row r="202" spans="1:38" ht="37.5">
      <c r="A202" s="13" t="s">
        <v>126</v>
      </c>
      <c r="B202" s="274"/>
      <c r="C202" s="275" t="s">
        <v>58</v>
      </c>
      <c r="D202" s="252"/>
      <c r="E202" s="4"/>
      <c r="F202" s="4"/>
      <c r="G202" s="4"/>
      <c r="H202" s="4"/>
      <c r="I202" s="4"/>
      <c r="J202" s="4"/>
      <c r="K202" s="4"/>
      <c r="L202" s="253"/>
      <c r="M202" s="253"/>
      <c r="N202" s="253"/>
      <c r="O202" s="253"/>
      <c r="P202" s="253"/>
      <c r="Q202" s="253"/>
      <c r="R202" s="253"/>
      <c r="S202" s="253"/>
      <c r="T202" s="253"/>
      <c r="U202" s="253"/>
      <c r="V202" s="253"/>
      <c r="W202" s="253"/>
      <c r="X202" s="253"/>
      <c r="Y202" s="253"/>
      <c r="Z202" s="253"/>
      <c r="AA202" s="253"/>
      <c r="AB202" s="253"/>
      <c r="AC202" s="253"/>
      <c r="AD202" s="253"/>
      <c r="AE202" s="253"/>
      <c r="AF202" s="4"/>
      <c r="AG202" s="4"/>
      <c r="AH202" s="4"/>
      <c r="AI202" s="4">
        <v>0</v>
      </c>
      <c r="AJ202" s="4"/>
      <c r="AK202" s="254"/>
      <c r="AL202" s="4"/>
    </row>
    <row r="203" spans="1:38" ht="18.75">
      <c r="A203" s="13" t="s">
        <v>59</v>
      </c>
      <c r="B203" s="274"/>
      <c r="C203" s="276" t="s">
        <v>59</v>
      </c>
      <c r="D203" s="252"/>
      <c r="E203" s="4"/>
      <c r="F203" s="4"/>
      <c r="G203" s="4"/>
      <c r="H203" s="4"/>
      <c r="I203" s="4"/>
      <c r="J203" s="4"/>
      <c r="K203" s="4"/>
      <c r="L203" s="253"/>
      <c r="M203" s="253"/>
      <c r="N203" s="253"/>
      <c r="O203" s="253"/>
      <c r="P203" s="253"/>
      <c r="Q203" s="253"/>
      <c r="R203" s="253"/>
      <c r="S203" s="253"/>
      <c r="T203" s="253"/>
      <c r="U203" s="253"/>
      <c r="V203" s="253"/>
      <c r="W203" s="253"/>
      <c r="X203" s="253"/>
      <c r="Y203" s="253"/>
      <c r="Z203" s="253"/>
      <c r="AA203" s="253"/>
      <c r="AB203" s="253"/>
      <c r="AC203" s="253"/>
      <c r="AD203" s="253"/>
      <c r="AE203" s="253"/>
      <c r="AF203" s="4"/>
      <c r="AG203" s="4"/>
      <c r="AH203" s="4"/>
      <c r="AI203" s="4">
        <v>0</v>
      </c>
      <c r="AJ203" s="4"/>
      <c r="AK203" s="254"/>
      <c r="AL203" s="4"/>
    </row>
    <row r="204" spans="1:38" ht="37.5">
      <c r="A204" s="199" t="s">
        <v>128</v>
      </c>
      <c r="B204" s="281"/>
      <c r="C204" s="283" t="s">
        <v>129</v>
      </c>
      <c r="D204" s="246"/>
      <c r="E204" s="247">
        <v>0</v>
      </c>
      <c r="F204" s="247" t="s">
        <v>199</v>
      </c>
      <c r="G204" s="247">
        <v>0</v>
      </c>
      <c r="H204" s="247" t="s">
        <v>199</v>
      </c>
      <c r="I204" s="247">
        <v>8.0000000081823988</v>
      </c>
      <c r="J204" s="247"/>
      <c r="K204" s="247"/>
      <c r="L204" s="248" t="s">
        <v>199</v>
      </c>
      <c r="M204" s="248">
        <v>7.9999999851444867</v>
      </c>
      <c r="N204" s="248" t="s">
        <v>199</v>
      </c>
      <c r="O204" s="248">
        <v>23.440706339999998</v>
      </c>
      <c r="P204" s="248" t="s">
        <v>199</v>
      </c>
      <c r="Q204" s="248">
        <v>0</v>
      </c>
      <c r="R204" s="248" t="s">
        <v>199</v>
      </c>
      <c r="S204" s="248">
        <v>0.10681017</v>
      </c>
      <c r="T204" s="248" t="s">
        <v>199</v>
      </c>
      <c r="U204" s="248">
        <v>0.10681059408299801</v>
      </c>
      <c r="V204" s="248" t="s">
        <v>199</v>
      </c>
      <c r="W204" s="248">
        <v>23.333896169999999</v>
      </c>
      <c r="X204" s="248" t="s">
        <v>199</v>
      </c>
      <c r="Y204" s="248">
        <v>6.4262304910614887</v>
      </c>
      <c r="Z204" s="248" t="s">
        <v>199</v>
      </c>
      <c r="AA204" s="248">
        <v>0</v>
      </c>
      <c r="AB204" s="248" t="s">
        <v>199</v>
      </c>
      <c r="AC204" s="248">
        <v>1.4669589000000001</v>
      </c>
      <c r="AD204" s="248" t="s">
        <v>199</v>
      </c>
      <c r="AE204" s="248">
        <v>0</v>
      </c>
      <c r="AF204" s="247" t="s">
        <v>199</v>
      </c>
      <c r="AG204" s="247">
        <v>3.9360439354079899</v>
      </c>
      <c r="AH204" s="247">
        <v>0</v>
      </c>
      <c r="AI204" s="247">
        <v>23.333895745917001</v>
      </c>
      <c r="AJ204" s="247">
        <v>0</v>
      </c>
      <c r="AK204" s="249">
        <v>218.46049959974209</v>
      </c>
      <c r="AL204" s="4"/>
    </row>
    <row r="205" spans="1:38" ht="37.5">
      <c r="A205" s="15"/>
      <c r="B205" s="279" t="s">
        <v>420</v>
      </c>
      <c r="C205" s="280" t="s">
        <v>153</v>
      </c>
      <c r="D205" s="252" t="s">
        <v>421</v>
      </c>
      <c r="E205" s="4"/>
      <c r="F205" s="263" t="s">
        <v>199</v>
      </c>
      <c r="G205" s="4"/>
      <c r="H205" s="263" t="s">
        <v>199</v>
      </c>
      <c r="I205" s="4">
        <v>8.0000000081823988</v>
      </c>
      <c r="J205" s="4"/>
      <c r="K205" s="4"/>
      <c r="L205" s="264" t="s">
        <v>199</v>
      </c>
      <c r="M205" s="253">
        <v>7.9999999851444867</v>
      </c>
      <c r="N205" s="264" t="s">
        <v>199</v>
      </c>
      <c r="O205" s="253">
        <v>23.440706339999998</v>
      </c>
      <c r="P205" s="264" t="s">
        <v>199</v>
      </c>
      <c r="Q205" s="253">
        <v>0</v>
      </c>
      <c r="R205" s="264" t="s">
        <v>199</v>
      </c>
      <c r="S205" s="253">
        <v>0.10681017</v>
      </c>
      <c r="T205" s="264" t="s">
        <v>199</v>
      </c>
      <c r="U205" s="253">
        <v>0.10681059408299801</v>
      </c>
      <c r="V205" s="264" t="s">
        <v>199</v>
      </c>
      <c r="W205" s="253">
        <v>23.333896169999999</v>
      </c>
      <c r="X205" s="264" t="s">
        <v>199</v>
      </c>
      <c r="Y205" s="253">
        <v>6.4262304910614887</v>
      </c>
      <c r="Z205" s="264" t="s">
        <v>199</v>
      </c>
      <c r="AA205" s="253">
        <v>0</v>
      </c>
      <c r="AB205" s="264" t="s">
        <v>199</v>
      </c>
      <c r="AC205" s="253">
        <v>1.4669589000000001</v>
      </c>
      <c r="AD205" s="264" t="s">
        <v>199</v>
      </c>
      <c r="AE205" s="253">
        <v>0</v>
      </c>
      <c r="AF205" s="263" t="s">
        <v>199</v>
      </c>
      <c r="AG205" s="4">
        <v>3.9360439354079899</v>
      </c>
      <c r="AH205" s="4"/>
      <c r="AI205" s="4">
        <v>23.333895745917001</v>
      </c>
      <c r="AJ205" s="4"/>
      <c r="AK205" s="254">
        <v>218.46049959974209</v>
      </c>
      <c r="AL205" s="179">
        <v>0</v>
      </c>
    </row>
    <row r="206" spans="1:38" ht="18.75">
      <c r="A206" s="13"/>
      <c r="B206" s="274"/>
      <c r="C206" s="280"/>
      <c r="D206" s="252"/>
      <c r="E206" s="4"/>
      <c r="F206" s="4"/>
      <c r="G206" s="4"/>
      <c r="H206" s="4"/>
      <c r="I206" s="4"/>
      <c r="J206" s="4"/>
      <c r="K206" s="4"/>
      <c r="L206" s="253"/>
      <c r="M206" s="253"/>
      <c r="N206" s="253"/>
      <c r="O206" s="253"/>
      <c r="P206" s="253"/>
      <c r="Q206" s="253"/>
      <c r="R206" s="253"/>
      <c r="S206" s="253"/>
      <c r="T206" s="253"/>
      <c r="U206" s="253"/>
      <c r="V206" s="253"/>
      <c r="W206" s="253"/>
      <c r="X206" s="253"/>
      <c r="Y206" s="253"/>
      <c r="Z206" s="253"/>
      <c r="AA206" s="253"/>
      <c r="AB206" s="253"/>
      <c r="AC206" s="253"/>
      <c r="AD206" s="253"/>
      <c r="AE206" s="253"/>
      <c r="AF206" s="4"/>
      <c r="AG206" s="4"/>
      <c r="AH206" s="4"/>
      <c r="AI206" s="4"/>
      <c r="AJ206" s="4"/>
      <c r="AK206" s="254"/>
      <c r="AL206" s="4"/>
    </row>
    <row r="207" spans="1:38" ht="18.75">
      <c r="A207" s="13" t="s">
        <v>59</v>
      </c>
      <c r="B207" s="274"/>
      <c r="C207" s="276" t="s">
        <v>59</v>
      </c>
      <c r="D207" s="252"/>
      <c r="E207" s="4"/>
      <c r="F207" s="4"/>
      <c r="G207" s="4"/>
      <c r="H207" s="4"/>
      <c r="I207" s="4"/>
      <c r="J207" s="4"/>
      <c r="K207" s="4"/>
      <c r="L207" s="253"/>
      <c r="M207" s="253"/>
      <c r="N207" s="253"/>
      <c r="O207" s="253"/>
      <c r="P207" s="253"/>
      <c r="Q207" s="253"/>
      <c r="R207" s="253"/>
      <c r="S207" s="253"/>
      <c r="T207" s="253"/>
      <c r="U207" s="253"/>
      <c r="V207" s="253"/>
      <c r="W207" s="253"/>
      <c r="X207" s="253"/>
      <c r="Y207" s="253"/>
      <c r="Z207" s="253"/>
      <c r="AA207" s="253"/>
      <c r="AB207" s="253"/>
      <c r="AC207" s="253"/>
      <c r="AD207" s="253"/>
      <c r="AE207" s="253"/>
      <c r="AF207" s="4"/>
      <c r="AG207" s="4"/>
      <c r="AH207" s="4"/>
      <c r="AI207" s="4"/>
      <c r="AJ207" s="4"/>
      <c r="AK207" s="254"/>
      <c r="AL207" s="4"/>
    </row>
    <row r="208" spans="1:38" ht="37.5">
      <c r="A208" s="178" t="s">
        <v>130</v>
      </c>
      <c r="B208" s="284"/>
      <c r="C208" s="285" t="s">
        <v>47</v>
      </c>
      <c r="D208" s="252"/>
      <c r="E208" s="4"/>
      <c r="F208" s="4"/>
      <c r="G208" s="4"/>
      <c r="H208" s="4"/>
      <c r="I208" s="4"/>
      <c r="J208" s="4"/>
      <c r="K208" s="4"/>
      <c r="L208" s="253"/>
      <c r="M208" s="253"/>
      <c r="N208" s="253"/>
      <c r="O208" s="253"/>
      <c r="P208" s="253"/>
      <c r="Q208" s="253"/>
      <c r="R208" s="253"/>
      <c r="S208" s="253"/>
      <c r="T208" s="253"/>
      <c r="U208" s="253"/>
      <c r="V208" s="253"/>
      <c r="W208" s="253"/>
      <c r="X208" s="253"/>
      <c r="Y208" s="253"/>
      <c r="Z208" s="253"/>
      <c r="AA208" s="253"/>
      <c r="AB208" s="253"/>
      <c r="AC208" s="253"/>
      <c r="AD208" s="253"/>
      <c r="AE208" s="253"/>
      <c r="AF208" s="4"/>
      <c r="AG208" s="4"/>
      <c r="AH208" s="4"/>
      <c r="AI208" s="4"/>
      <c r="AJ208" s="4"/>
      <c r="AK208" s="254"/>
      <c r="AL208" s="4"/>
    </row>
    <row r="209" spans="1:38" ht="21.75">
      <c r="A209" s="13" t="s">
        <v>422</v>
      </c>
      <c r="B209" s="274"/>
      <c r="C209" s="276" t="s">
        <v>423</v>
      </c>
      <c r="D209" s="252"/>
      <c r="E209" s="4"/>
      <c r="F209" s="4"/>
      <c r="G209" s="4"/>
      <c r="H209" s="4"/>
      <c r="I209" s="4"/>
      <c r="J209" s="4"/>
      <c r="K209" s="4"/>
      <c r="L209" s="253"/>
      <c r="M209" s="253"/>
      <c r="N209" s="253"/>
      <c r="O209" s="253"/>
      <c r="P209" s="253"/>
      <c r="Q209" s="253"/>
      <c r="R209" s="253"/>
      <c r="S209" s="253"/>
      <c r="T209" s="253"/>
      <c r="U209" s="253"/>
      <c r="V209" s="253"/>
      <c r="W209" s="253"/>
      <c r="X209" s="253"/>
      <c r="Y209" s="253"/>
      <c r="Z209" s="253"/>
      <c r="AA209" s="253"/>
      <c r="AB209" s="253"/>
      <c r="AC209" s="253"/>
      <c r="AD209" s="253"/>
      <c r="AE209" s="253"/>
      <c r="AF209" s="4"/>
      <c r="AG209" s="4"/>
      <c r="AH209" s="4"/>
      <c r="AI209" s="4"/>
      <c r="AJ209" s="4"/>
      <c r="AK209" s="254"/>
      <c r="AL209" s="4"/>
    </row>
    <row r="210" spans="1:38" ht="18.75">
      <c r="A210" s="17"/>
      <c r="B210" s="286"/>
      <c r="C210" s="286"/>
      <c r="D210" s="252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254"/>
      <c r="AL210" s="4"/>
    </row>
    <row r="211" spans="1:38" ht="18.75">
      <c r="A211" s="499" t="s">
        <v>131</v>
      </c>
      <c r="B211" s="499"/>
      <c r="C211" s="499"/>
      <c r="D211" s="252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254"/>
      <c r="AL211" s="4"/>
    </row>
    <row r="212" spans="1:38" ht="18.75">
      <c r="A212" s="10"/>
      <c r="B212" s="287"/>
      <c r="C212" s="288"/>
      <c r="D212" s="252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254"/>
      <c r="AL212" s="4"/>
    </row>
    <row r="213" spans="1:38" ht="18.75">
      <c r="B213" s="289"/>
      <c r="C213" s="289"/>
      <c r="D213" s="290"/>
    </row>
  </sheetData>
  <autoFilter ref="A21:AL212"/>
  <mergeCells count="37">
    <mergeCell ref="T19:U19"/>
    <mergeCell ref="V19:W19"/>
    <mergeCell ref="A211:C211"/>
    <mergeCell ref="L19:M19"/>
    <mergeCell ref="N19:O19"/>
    <mergeCell ref="P19:Q19"/>
    <mergeCell ref="R19:S19"/>
    <mergeCell ref="X18:AA18"/>
    <mergeCell ref="AB18:AE18"/>
    <mergeCell ref="AH18:AI19"/>
    <mergeCell ref="AJ18:AK19"/>
    <mergeCell ref="X19:Y19"/>
    <mergeCell ref="Z19:AA19"/>
    <mergeCell ref="AB19:AC19"/>
    <mergeCell ref="AD19:AE19"/>
    <mergeCell ref="A13:AL13"/>
    <mergeCell ref="A14:AL14"/>
    <mergeCell ref="A17:A20"/>
    <mergeCell ref="B17:B20"/>
    <mergeCell ref="C17:C20"/>
    <mergeCell ref="D17:D20"/>
    <mergeCell ref="E17:E20"/>
    <mergeCell ref="F17:G19"/>
    <mergeCell ref="H17:I19"/>
    <mergeCell ref="L17:AE17"/>
    <mergeCell ref="AF17:AG18"/>
    <mergeCell ref="AH17:AK17"/>
    <mergeCell ref="AL17:AL20"/>
    <mergeCell ref="L18:O18"/>
    <mergeCell ref="P18:S18"/>
    <mergeCell ref="T18:W18"/>
    <mergeCell ref="A12:AL12"/>
    <mergeCell ref="A4:AL4"/>
    <mergeCell ref="A6:AL6"/>
    <mergeCell ref="A7:AL7"/>
    <mergeCell ref="A9:AL9"/>
    <mergeCell ref="A10:AL10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39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05"/>
  <sheetViews>
    <sheetView view="pageBreakPreview" topLeftCell="A13" zoomScale="56" zoomScaleSheetLayoutView="56" workbookViewId="0">
      <pane xSplit="2" ySplit="6" topLeftCell="C178" activePane="bottomRight" state="frozen"/>
      <selection activeCell="U34" sqref="U34"/>
      <selection pane="topRight" activeCell="U34" sqref="U34"/>
      <selection pane="bottomLeft" activeCell="U34" sqref="U34"/>
      <selection pane="bottomRight" activeCell="U34" sqref="U34"/>
    </sheetView>
  </sheetViews>
  <sheetFormatPr defaultRowHeight="15.75"/>
  <cols>
    <col min="1" max="1" width="9" style="1"/>
    <col min="2" max="2" width="51" style="344" customWidth="1"/>
    <col min="3" max="3" width="15" style="1" customWidth="1"/>
    <col min="4" max="4" width="18" style="1" customWidth="1"/>
    <col min="5" max="5" width="11.375" style="1" customWidth="1"/>
    <col min="6" max="6" width="12.125" style="1" customWidth="1"/>
    <col min="7" max="7" width="13.5" style="1" customWidth="1"/>
    <col min="8" max="8" width="13" style="1" customWidth="1"/>
    <col min="9" max="9" width="11" style="1" customWidth="1"/>
    <col min="10" max="10" width="10.875" style="1" customWidth="1"/>
    <col min="11" max="11" width="11" style="1" customWidth="1"/>
    <col min="12" max="12" width="11.75" style="1" customWidth="1"/>
    <col min="13" max="13" width="9.875" style="1" customWidth="1"/>
    <col min="14" max="14" width="12.75" style="1" customWidth="1"/>
    <col min="15" max="15" width="9.375" style="1" customWidth="1"/>
    <col min="16" max="16" width="19.875" style="1" customWidth="1"/>
    <col min="17" max="17" width="9.625" style="1" customWidth="1"/>
    <col min="18" max="18" width="9.875" style="1" customWidth="1"/>
    <col min="19" max="19" width="11.125" style="1" customWidth="1"/>
    <col min="20" max="21" width="10.5" style="1" customWidth="1"/>
    <col min="22" max="23" width="9.125" style="1" customWidth="1"/>
    <col min="24" max="25" width="10.25" style="1" customWidth="1"/>
    <col min="26" max="27" width="9.125" style="1" customWidth="1"/>
    <col min="28" max="28" width="7.875" style="1" customWidth="1"/>
    <col min="29" max="31" width="10.625" style="1" customWidth="1"/>
    <col min="32" max="33" width="13" style="1" customWidth="1"/>
    <col min="34" max="34" width="13.125" style="1" customWidth="1"/>
    <col min="35" max="35" width="12.75" style="1" customWidth="1"/>
    <col min="36" max="36" width="10.875" style="1" customWidth="1"/>
    <col min="37" max="37" width="13.25" style="1" customWidth="1"/>
    <col min="38" max="39" width="10.625" style="1" customWidth="1"/>
    <col min="40" max="40" width="12.125" style="1" customWidth="1"/>
    <col min="41" max="41" width="10.625" style="1" customWidth="1"/>
    <col min="42" max="42" width="22.75" style="1" customWidth="1"/>
    <col min="43" max="80" width="10.625" style="1" customWidth="1"/>
    <col min="81" max="81" width="12.125" style="1" customWidth="1"/>
    <col min="82" max="82" width="11.5" style="1" customWidth="1"/>
    <col min="83" max="83" width="14.125" style="1" customWidth="1"/>
    <col min="84" max="84" width="15.125" style="1" customWidth="1"/>
    <col min="85" max="85" width="13" style="1" customWidth="1"/>
    <col min="86" max="86" width="11.75" style="1" customWidth="1"/>
    <col min="87" max="87" width="17.5" style="1" customWidth="1"/>
    <col min="88" max="16384" width="9" style="1"/>
  </cols>
  <sheetData>
    <row r="1" spans="1:39" ht="18.75">
      <c r="AI1" s="5" t="s">
        <v>30</v>
      </c>
    </row>
    <row r="2" spans="1:39" ht="18.75">
      <c r="AI2" s="3" t="s">
        <v>0</v>
      </c>
    </row>
    <row r="3" spans="1:39" ht="18.75">
      <c r="AI3" s="3" t="s">
        <v>27</v>
      </c>
    </row>
    <row r="4" spans="1:39" ht="18.75">
      <c r="A4" s="500" t="s">
        <v>20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0"/>
      <c r="W4" s="500"/>
      <c r="X4" s="500"/>
      <c r="Y4" s="500"/>
      <c r="Z4" s="500"/>
      <c r="AA4" s="500"/>
      <c r="AB4" s="500"/>
      <c r="AC4" s="500"/>
      <c r="AD4" s="500"/>
      <c r="AE4" s="500"/>
      <c r="AF4" s="500"/>
      <c r="AG4" s="500"/>
      <c r="AH4" s="500"/>
      <c r="AI4" s="500"/>
      <c r="AJ4" s="379"/>
      <c r="AK4" s="379"/>
      <c r="AL4" s="379"/>
      <c r="AM4" s="379"/>
    </row>
    <row r="5" spans="1:39" ht="18.75">
      <c r="AM5" s="3"/>
    </row>
    <row r="6" spans="1:39" ht="18.75" customHeight="1">
      <c r="A6" s="460" t="s">
        <v>24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60"/>
      <c r="U6" s="460"/>
      <c r="V6" s="460"/>
      <c r="W6" s="460"/>
      <c r="X6" s="460"/>
      <c r="Y6" s="460"/>
      <c r="Z6" s="460"/>
      <c r="AA6" s="460"/>
      <c r="AB6" s="460"/>
      <c r="AC6" s="460"/>
      <c r="AD6" s="460"/>
      <c r="AE6" s="460"/>
      <c r="AF6" s="460"/>
      <c r="AG6" s="460"/>
      <c r="AH6" s="460"/>
      <c r="AI6" s="460"/>
      <c r="AJ6" s="11"/>
      <c r="AK6" s="11"/>
      <c r="AL6" s="11"/>
      <c r="AM6" s="11"/>
    </row>
    <row r="7" spans="1:39" ht="18.75" customHeight="1">
      <c r="A7" s="460" t="s">
        <v>23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460"/>
      <c r="Y7" s="460"/>
      <c r="Z7" s="460"/>
      <c r="AA7" s="460"/>
      <c r="AB7" s="460"/>
      <c r="AC7" s="460"/>
      <c r="AD7" s="460"/>
      <c r="AE7" s="460"/>
      <c r="AF7" s="460"/>
      <c r="AG7" s="460"/>
      <c r="AH7" s="460"/>
      <c r="AI7" s="460"/>
      <c r="AJ7" s="11"/>
      <c r="AK7" s="11"/>
      <c r="AL7" s="11"/>
      <c r="AM7" s="11"/>
    </row>
    <row r="8" spans="1:39" ht="18.75">
      <c r="A8" s="367"/>
      <c r="B8" s="368"/>
      <c r="C8" s="345"/>
      <c r="D8" s="345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7"/>
      <c r="AH8" s="367"/>
      <c r="AI8" s="367"/>
      <c r="AJ8" s="367"/>
      <c r="AK8" s="367"/>
      <c r="AL8" s="367"/>
      <c r="AM8" s="367"/>
    </row>
    <row r="9" spans="1:39">
      <c r="A9" s="493" t="s">
        <v>17</v>
      </c>
      <c r="B9" s="493"/>
      <c r="C9" s="493"/>
      <c r="D9" s="493"/>
      <c r="E9" s="493"/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  <c r="T9" s="493"/>
      <c r="U9" s="493"/>
      <c r="V9" s="493"/>
      <c r="W9" s="493"/>
      <c r="X9" s="493"/>
      <c r="Y9" s="493"/>
      <c r="Z9" s="493"/>
      <c r="AA9" s="493"/>
      <c r="AB9" s="493"/>
      <c r="AC9" s="493"/>
      <c r="AD9" s="493"/>
      <c r="AE9" s="493"/>
      <c r="AF9" s="493"/>
      <c r="AG9" s="493"/>
      <c r="AH9" s="493"/>
      <c r="AI9" s="493"/>
      <c r="AJ9" s="9"/>
      <c r="AK9" s="9"/>
      <c r="AL9" s="9"/>
      <c r="AM9" s="9"/>
    </row>
    <row r="10" spans="1:39">
      <c r="A10" s="489" t="s">
        <v>12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  <c r="R10" s="489"/>
      <c r="S10" s="489"/>
      <c r="T10" s="489"/>
      <c r="U10" s="489"/>
      <c r="V10" s="489"/>
      <c r="W10" s="489"/>
      <c r="X10" s="489"/>
      <c r="Y10" s="489"/>
      <c r="Z10" s="489"/>
      <c r="AA10" s="489"/>
      <c r="AB10" s="489"/>
      <c r="AC10" s="489"/>
      <c r="AD10" s="489"/>
      <c r="AE10" s="489"/>
      <c r="AF10" s="489"/>
      <c r="AG10" s="489"/>
      <c r="AH10" s="489"/>
      <c r="AI10" s="489"/>
      <c r="AJ10" s="8"/>
      <c r="AK10" s="8"/>
      <c r="AL10" s="8"/>
      <c r="AM10" s="8"/>
    </row>
    <row r="11" spans="1:39">
      <c r="A11" s="369"/>
      <c r="B11" s="346"/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  <c r="Z11" s="369"/>
      <c r="AA11" s="369"/>
      <c r="AB11" s="369"/>
      <c r="AC11" s="369"/>
      <c r="AD11" s="369"/>
      <c r="AE11" s="369"/>
      <c r="AF11" s="369"/>
      <c r="AG11" s="369"/>
      <c r="AH11" s="369"/>
      <c r="AI11" s="369"/>
      <c r="AJ11" s="369"/>
      <c r="AK11" s="369"/>
      <c r="AL11" s="369"/>
      <c r="AM11" s="369"/>
    </row>
    <row r="12" spans="1:39" ht="18.75">
      <c r="A12" s="488" t="s">
        <v>18</v>
      </c>
      <c r="B12" s="488"/>
      <c r="C12" s="488"/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488"/>
      <c r="S12" s="488"/>
      <c r="T12" s="488"/>
      <c r="U12" s="488"/>
      <c r="V12" s="488"/>
      <c r="W12" s="488"/>
      <c r="X12" s="488"/>
      <c r="Y12" s="488"/>
      <c r="Z12" s="488"/>
      <c r="AA12" s="488"/>
      <c r="AB12" s="488"/>
      <c r="AC12" s="488"/>
      <c r="AD12" s="488"/>
      <c r="AE12" s="488"/>
      <c r="AF12" s="488"/>
      <c r="AG12" s="488"/>
      <c r="AH12" s="488"/>
      <c r="AI12" s="488"/>
      <c r="AJ12" s="6"/>
      <c r="AK12" s="6"/>
      <c r="AL12" s="6"/>
      <c r="AM12" s="6"/>
    </row>
    <row r="13" spans="1:39">
      <c r="A13" s="489" t="s">
        <v>21</v>
      </c>
      <c r="B13" s="489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89"/>
      <c r="W13" s="489"/>
      <c r="X13" s="489"/>
      <c r="Y13" s="489"/>
      <c r="Z13" s="489"/>
      <c r="AA13" s="489"/>
      <c r="AB13" s="489"/>
      <c r="AC13" s="489"/>
      <c r="AD13" s="489"/>
      <c r="AE13" s="489"/>
      <c r="AF13" s="489"/>
      <c r="AG13" s="489"/>
      <c r="AH13" s="489"/>
      <c r="AI13" s="489"/>
      <c r="AJ13" s="8"/>
      <c r="AK13" s="8"/>
      <c r="AL13" s="8"/>
      <c r="AM13" s="8"/>
    </row>
    <row r="14" spans="1:39" ht="26.25" customHeight="1">
      <c r="A14" s="466" t="s">
        <v>25</v>
      </c>
      <c r="B14" s="466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G14" s="466"/>
      <c r="AH14" s="466"/>
      <c r="AI14" s="466"/>
      <c r="AJ14" s="121"/>
      <c r="AK14" s="121"/>
      <c r="AL14" s="121"/>
      <c r="AM14" s="121"/>
    </row>
    <row r="15" spans="1:39" ht="68.25" customHeight="1">
      <c r="A15" s="469" t="s">
        <v>19</v>
      </c>
      <c r="B15" s="470" t="s">
        <v>16</v>
      </c>
      <c r="C15" s="469" t="s">
        <v>1</v>
      </c>
      <c r="D15" s="471" t="s">
        <v>28</v>
      </c>
      <c r="E15" s="474" t="s">
        <v>238</v>
      </c>
      <c r="F15" s="475"/>
      <c r="G15" s="474" t="s">
        <v>234</v>
      </c>
      <c r="H15" s="475"/>
      <c r="I15" s="480" t="s">
        <v>14</v>
      </c>
      <c r="J15" s="481"/>
      <c r="K15" s="481"/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3"/>
      <c r="AC15" s="474" t="s">
        <v>29</v>
      </c>
      <c r="AD15" s="475"/>
      <c r="AE15" s="474" t="s">
        <v>15</v>
      </c>
      <c r="AF15" s="487"/>
      <c r="AG15" s="487"/>
      <c r="AH15" s="475"/>
      <c r="AI15" s="471" t="s">
        <v>3</v>
      </c>
    </row>
    <row r="16" spans="1:39" ht="31.5" customHeight="1">
      <c r="A16" s="469"/>
      <c r="B16" s="470"/>
      <c r="C16" s="469"/>
      <c r="D16" s="472"/>
      <c r="E16" s="476"/>
      <c r="F16" s="477"/>
      <c r="G16" s="476"/>
      <c r="H16" s="477"/>
      <c r="I16" s="484" t="s">
        <v>7</v>
      </c>
      <c r="J16" s="485"/>
      <c r="K16" s="485"/>
      <c r="L16" s="486"/>
      <c r="M16" s="480" t="s">
        <v>8</v>
      </c>
      <c r="N16" s="481"/>
      <c r="O16" s="481"/>
      <c r="P16" s="483"/>
      <c r="Q16" s="480" t="s">
        <v>9</v>
      </c>
      <c r="R16" s="481"/>
      <c r="S16" s="481"/>
      <c r="T16" s="483"/>
      <c r="U16" s="480" t="s">
        <v>10</v>
      </c>
      <c r="V16" s="481"/>
      <c r="W16" s="481"/>
      <c r="X16" s="483"/>
      <c r="Y16" s="480" t="s">
        <v>11</v>
      </c>
      <c r="Z16" s="481"/>
      <c r="AA16" s="481"/>
      <c r="AB16" s="483"/>
      <c r="AC16" s="478"/>
      <c r="AD16" s="479"/>
      <c r="AE16" s="469" t="s">
        <v>5</v>
      </c>
      <c r="AF16" s="469"/>
      <c r="AG16" s="469" t="s">
        <v>4</v>
      </c>
      <c r="AH16" s="469"/>
      <c r="AI16" s="472"/>
    </row>
    <row r="17" spans="1:36" ht="31.5" customHeight="1">
      <c r="A17" s="469"/>
      <c r="B17" s="470"/>
      <c r="C17" s="469"/>
      <c r="D17" s="472"/>
      <c r="E17" s="476"/>
      <c r="F17" s="477"/>
      <c r="G17" s="478"/>
      <c r="H17" s="479"/>
      <c r="I17" s="469" t="s">
        <v>6</v>
      </c>
      <c r="J17" s="469"/>
      <c r="K17" s="469" t="s">
        <v>26</v>
      </c>
      <c r="L17" s="469"/>
      <c r="M17" s="469" t="s">
        <v>6</v>
      </c>
      <c r="N17" s="469"/>
      <c r="O17" s="469" t="s">
        <v>26</v>
      </c>
      <c r="P17" s="469"/>
      <c r="Q17" s="469" t="s">
        <v>6</v>
      </c>
      <c r="R17" s="469"/>
      <c r="S17" s="469" t="s">
        <v>26</v>
      </c>
      <c r="T17" s="469"/>
      <c r="U17" s="469" t="s">
        <v>6</v>
      </c>
      <c r="V17" s="469"/>
      <c r="W17" s="469" t="s">
        <v>26</v>
      </c>
      <c r="X17" s="469"/>
      <c r="Y17" s="469" t="s">
        <v>6</v>
      </c>
      <c r="Z17" s="469"/>
      <c r="AA17" s="469" t="s">
        <v>26</v>
      </c>
      <c r="AB17" s="469"/>
      <c r="AC17" s="372"/>
      <c r="AD17" s="373"/>
      <c r="AE17" s="469"/>
      <c r="AF17" s="469"/>
      <c r="AG17" s="469"/>
      <c r="AH17" s="469"/>
      <c r="AI17" s="472"/>
    </row>
    <row r="18" spans="1:36" ht="155.25" customHeight="1">
      <c r="A18" s="469"/>
      <c r="B18" s="470"/>
      <c r="C18" s="469"/>
      <c r="D18" s="473"/>
      <c r="E18" s="59" t="s">
        <v>2</v>
      </c>
      <c r="F18" s="59" t="s">
        <v>13</v>
      </c>
      <c r="G18" s="59" t="s">
        <v>2</v>
      </c>
      <c r="H18" s="59" t="s">
        <v>13</v>
      </c>
      <c r="I18" s="59" t="s">
        <v>2</v>
      </c>
      <c r="J18" s="59" t="s">
        <v>13</v>
      </c>
      <c r="K18" s="59" t="s">
        <v>2</v>
      </c>
      <c r="L18" s="59" t="s">
        <v>13</v>
      </c>
      <c r="M18" s="59" t="s">
        <v>2</v>
      </c>
      <c r="N18" s="59" t="s">
        <v>13</v>
      </c>
      <c r="O18" s="59" t="s">
        <v>2</v>
      </c>
      <c r="P18" s="59" t="s">
        <v>13</v>
      </c>
      <c r="Q18" s="59" t="s">
        <v>2</v>
      </c>
      <c r="R18" s="59" t="s">
        <v>13</v>
      </c>
      <c r="S18" s="59" t="s">
        <v>2</v>
      </c>
      <c r="T18" s="59" t="s">
        <v>13</v>
      </c>
      <c r="U18" s="59" t="s">
        <v>2</v>
      </c>
      <c r="V18" s="59" t="s">
        <v>13</v>
      </c>
      <c r="W18" s="59" t="s">
        <v>2</v>
      </c>
      <c r="X18" s="59" t="s">
        <v>13</v>
      </c>
      <c r="Y18" s="59" t="s">
        <v>2</v>
      </c>
      <c r="Z18" s="59" t="s">
        <v>13</v>
      </c>
      <c r="AA18" s="59" t="s">
        <v>2</v>
      </c>
      <c r="AB18" s="59" t="s">
        <v>13</v>
      </c>
      <c r="AC18" s="59" t="s">
        <v>22</v>
      </c>
      <c r="AD18" s="59" t="s">
        <v>13</v>
      </c>
      <c r="AE18" s="59" t="s">
        <v>22</v>
      </c>
      <c r="AF18" s="59" t="s">
        <v>13</v>
      </c>
      <c r="AG18" s="59" t="s">
        <v>22</v>
      </c>
      <c r="AH18" s="59" t="s">
        <v>13</v>
      </c>
      <c r="AI18" s="473"/>
      <c r="AJ18" s="2"/>
    </row>
    <row r="19" spans="1:36" ht="20.25" customHeight="1">
      <c r="A19" s="370">
        <v>1</v>
      </c>
      <c r="B19" s="371">
        <v>2</v>
      </c>
      <c r="C19" s="10">
        <v>3</v>
      </c>
      <c r="D19" s="10">
        <f>C19+1</f>
        <v>4</v>
      </c>
      <c r="E19" s="370">
        <f t="shared" ref="E19:AI19" si="0">D19+1</f>
        <v>5</v>
      </c>
      <c r="F19" s="370">
        <f t="shared" si="0"/>
        <v>6</v>
      </c>
      <c r="G19" s="370">
        <f t="shared" si="0"/>
        <v>7</v>
      </c>
      <c r="H19" s="370">
        <f t="shared" si="0"/>
        <v>8</v>
      </c>
      <c r="I19" s="370">
        <f t="shared" si="0"/>
        <v>9</v>
      </c>
      <c r="J19" s="370">
        <f t="shared" si="0"/>
        <v>10</v>
      </c>
      <c r="K19" s="370">
        <f t="shared" si="0"/>
        <v>11</v>
      </c>
      <c r="L19" s="370">
        <f t="shared" si="0"/>
        <v>12</v>
      </c>
      <c r="M19" s="370">
        <f t="shared" si="0"/>
        <v>13</v>
      </c>
      <c r="N19" s="370">
        <f t="shared" si="0"/>
        <v>14</v>
      </c>
      <c r="O19" s="370">
        <f t="shared" si="0"/>
        <v>15</v>
      </c>
      <c r="P19" s="370">
        <f t="shared" si="0"/>
        <v>16</v>
      </c>
      <c r="Q19" s="370">
        <f t="shared" si="0"/>
        <v>17</v>
      </c>
      <c r="R19" s="370">
        <f t="shared" si="0"/>
        <v>18</v>
      </c>
      <c r="S19" s="370">
        <f t="shared" si="0"/>
        <v>19</v>
      </c>
      <c r="T19" s="370">
        <f t="shared" si="0"/>
        <v>20</v>
      </c>
      <c r="U19" s="370">
        <f t="shared" si="0"/>
        <v>21</v>
      </c>
      <c r="V19" s="370">
        <f t="shared" si="0"/>
        <v>22</v>
      </c>
      <c r="W19" s="370">
        <f t="shared" si="0"/>
        <v>23</v>
      </c>
      <c r="X19" s="370">
        <f t="shared" si="0"/>
        <v>24</v>
      </c>
      <c r="Y19" s="370">
        <f t="shared" si="0"/>
        <v>25</v>
      </c>
      <c r="Z19" s="370">
        <f t="shared" si="0"/>
        <v>26</v>
      </c>
      <c r="AA19" s="370">
        <f t="shared" si="0"/>
        <v>27</v>
      </c>
      <c r="AB19" s="370">
        <f t="shared" si="0"/>
        <v>28</v>
      </c>
      <c r="AC19" s="370">
        <f t="shared" si="0"/>
        <v>29</v>
      </c>
      <c r="AD19" s="370">
        <f t="shared" si="0"/>
        <v>30</v>
      </c>
      <c r="AE19" s="370">
        <f t="shared" si="0"/>
        <v>31</v>
      </c>
      <c r="AF19" s="370">
        <f t="shared" si="0"/>
        <v>32</v>
      </c>
      <c r="AG19" s="370">
        <f t="shared" si="0"/>
        <v>33</v>
      </c>
      <c r="AH19" s="370">
        <f t="shared" si="0"/>
        <v>34</v>
      </c>
      <c r="AI19" s="370">
        <f t="shared" si="0"/>
        <v>35</v>
      </c>
      <c r="AJ19" s="2"/>
    </row>
    <row r="20" spans="1:36" ht="20.25" customHeight="1">
      <c r="A20" s="178" t="s">
        <v>32</v>
      </c>
      <c r="B20" s="347" t="s">
        <v>33</v>
      </c>
      <c r="C20" s="10"/>
      <c r="D20" s="10">
        <f>D21+D22+D23+D24+D25+D26</f>
        <v>116.8761669257335</v>
      </c>
      <c r="E20" s="370">
        <f t="shared" ref="E20:AG20" si="1">E21+E22+E23+E24+E25+E26</f>
        <v>0</v>
      </c>
      <c r="F20" s="370">
        <f t="shared" si="1"/>
        <v>6.4178034899999998</v>
      </c>
      <c r="G20" s="370">
        <f t="shared" si="1"/>
        <v>0</v>
      </c>
      <c r="H20" s="370">
        <f t="shared" si="1"/>
        <v>283.40027761243942</v>
      </c>
      <c r="I20" s="370">
        <f t="shared" si="1"/>
        <v>0</v>
      </c>
      <c r="J20" s="370">
        <f t="shared" si="1"/>
        <v>197.09827754243946</v>
      </c>
      <c r="K20" s="370">
        <f t="shared" si="1"/>
        <v>0</v>
      </c>
      <c r="L20" s="370">
        <f t="shared" si="1"/>
        <v>35.620799025377622</v>
      </c>
      <c r="M20" s="370">
        <f t="shared" si="1"/>
        <v>0</v>
      </c>
      <c r="N20" s="370">
        <f t="shared" si="1"/>
        <v>4.3695940230401362</v>
      </c>
      <c r="O20" s="370">
        <f t="shared" si="1"/>
        <v>0</v>
      </c>
      <c r="P20" s="370">
        <f t="shared" si="1"/>
        <v>7.3205535148677932</v>
      </c>
      <c r="Q20" s="370">
        <f t="shared" si="1"/>
        <v>0</v>
      </c>
      <c r="R20" s="370">
        <f t="shared" si="1"/>
        <v>15.797087901163838</v>
      </c>
      <c r="S20" s="370">
        <f t="shared" si="1"/>
        <v>0</v>
      </c>
      <c r="T20" s="370">
        <f t="shared" si="1"/>
        <v>28.300245510509832</v>
      </c>
      <c r="U20" s="370">
        <f t="shared" si="1"/>
        <v>0</v>
      </c>
      <c r="V20" s="370">
        <f t="shared" si="1"/>
        <v>32.251685047992574</v>
      </c>
      <c r="W20" s="370">
        <f t="shared" si="1"/>
        <v>0</v>
      </c>
      <c r="X20" s="370">
        <f t="shared" si="1"/>
        <v>0</v>
      </c>
      <c r="Y20" s="370">
        <f t="shared" si="1"/>
        <v>0</v>
      </c>
      <c r="Z20" s="370">
        <f t="shared" si="1"/>
        <v>144.67991057024287</v>
      </c>
      <c r="AA20" s="370">
        <f t="shared" si="1"/>
        <v>0</v>
      </c>
      <c r="AB20" s="370">
        <f t="shared" si="1"/>
        <v>0</v>
      </c>
      <c r="AC20" s="370">
        <f t="shared" si="1"/>
        <v>0</v>
      </c>
      <c r="AD20" s="370">
        <f t="shared" si="1"/>
        <v>259.61453720028214</v>
      </c>
      <c r="AE20" s="370">
        <f t="shared" si="1"/>
        <v>0</v>
      </c>
      <c r="AF20" s="370">
        <f t="shared" si="1"/>
        <v>15.454117101173651</v>
      </c>
      <c r="AG20" s="370">
        <f t="shared" si="1"/>
        <v>0</v>
      </c>
      <c r="AH20" s="380">
        <f t="shared" ref="AH20:AH26" si="2">IFERROR((P20+T20)/((N20+R20))-1,"-")</f>
        <v>0.76631927648076181</v>
      </c>
      <c r="AI20" s="370"/>
      <c r="AJ20" s="2"/>
    </row>
    <row r="21" spans="1:36">
      <c r="A21" s="178" t="s">
        <v>34</v>
      </c>
      <c r="B21" s="347" t="s">
        <v>35</v>
      </c>
      <c r="C21" s="10"/>
      <c r="D21" s="10">
        <f>D29</f>
        <v>5.6727890503047824</v>
      </c>
      <c r="E21" s="370">
        <f t="shared" ref="E21:AG21" si="3">E29</f>
        <v>0</v>
      </c>
      <c r="F21" s="370">
        <f t="shared" si="3"/>
        <v>0</v>
      </c>
      <c r="G21" s="370">
        <f t="shared" si="3"/>
        <v>0</v>
      </c>
      <c r="H21" s="370">
        <f t="shared" si="3"/>
        <v>24.555767169491507</v>
      </c>
      <c r="I21" s="370">
        <f t="shared" si="3"/>
        <v>0</v>
      </c>
      <c r="J21" s="370">
        <f t="shared" si="3"/>
        <v>24.555767169491524</v>
      </c>
      <c r="K21" s="370">
        <f t="shared" si="3"/>
        <v>0</v>
      </c>
      <c r="L21" s="370">
        <f t="shared" si="3"/>
        <v>9.9817361165640666</v>
      </c>
      <c r="M21" s="370">
        <f t="shared" si="3"/>
        <v>0</v>
      </c>
      <c r="N21" s="370">
        <f t="shared" si="3"/>
        <v>2.1179999999999999</v>
      </c>
      <c r="O21" s="370">
        <f t="shared" si="3"/>
        <v>0</v>
      </c>
      <c r="P21" s="370">
        <f t="shared" si="3"/>
        <v>6.4981211848677933</v>
      </c>
      <c r="Q21" s="370">
        <f t="shared" si="3"/>
        <v>0</v>
      </c>
      <c r="R21" s="370">
        <f t="shared" si="3"/>
        <v>1.2993220338983105</v>
      </c>
      <c r="S21" s="370">
        <f t="shared" si="3"/>
        <v>0</v>
      </c>
      <c r="T21" s="370">
        <f t="shared" si="3"/>
        <v>3.4836149316962715</v>
      </c>
      <c r="U21" s="370">
        <f t="shared" si="3"/>
        <v>0</v>
      </c>
      <c r="V21" s="370">
        <f t="shared" si="3"/>
        <v>10.561016949152537</v>
      </c>
      <c r="W21" s="370">
        <f t="shared" si="3"/>
        <v>0</v>
      </c>
      <c r="X21" s="370">
        <f t="shared" si="3"/>
        <v>0</v>
      </c>
      <c r="Y21" s="370">
        <f t="shared" si="3"/>
        <v>0</v>
      </c>
      <c r="Z21" s="370">
        <f t="shared" si="3"/>
        <v>10.577428186440677</v>
      </c>
      <c r="AA21" s="370">
        <f t="shared" si="3"/>
        <v>0</v>
      </c>
      <c r="AB21" s="370">
        <f t="shared" si="3"/>
        <v>0</v>
      </c>
      <c r="AC21" s="370">
        <f t="shared" si="3"/>
        <v>0</v>
      </c>
      <c r="AD21" s="370">
        <f t="shared" si="3"/>
        <v>17.244198688181672</v>
      </c>
      <c r="AE21" s="370">
        <f t="shared" si="3"/>
        <v>0</v>
      </c>
      <c r="AF21" s="370">
        <f t="shared" si="3"/>
        <v>6.5644140826657562</v>
      </c>
      <c r="AG21" s="370">
        <f t="shared" si="3"/>
        <v>0</v>
      </c>
      <c r="AH21" s="380">
        <f t="shared" si="2"/>
        <v>1.920923465084559</v>
      </c>
      <c r="AI21" s="370"/>
      <c r="AJ21" s="2"/>
    </row>
    <row r="22" spans="1:36" ht="31.5">
      <c r="A22" s="178" t="s">
        <v>36</v>
      </c>
      <c r="B22" s="347" t="s">
        <v>37</v>
      </c>
      <c r="C22" s="10"/>
      <c r="D22" s="10">
        <f>D90</f>
        <v>43.508547875428718</v>
      </c>
      <c r="E22" s="370">
        <f t="shared" ref="E22:AG22" si="4">E90</f>
        <v>0</v>
      </c>
      <c r="F22" s="370">
        <f t="shared" si="4"/>
        <v>6.4178034899999998</v>
      </c>
      <c r="G22" s="370">
        <f t="shared" si="4"/>
        <v>0</v>
      </c>
      <c r="H22" s="370">
        <f t="shared" si="4"/>
        <v>215.35886402966338</v>
      </c>
      <c r="I22" s="370">
        <f t="shared" si="4"/>
        <v>0</v>
      </c>
      <c r="J22" s="370">
        <f t="shared" si="4"/>
        <v>157.45386399966341</v>
      </c>
      <c r="K22" s="370">
        <f t="shared" si="4"/>
        <v>0</v>
      </c>
      <c r="L22" s="370">
        <f t="shared" si="4"/>
        <v>7.5382643510169487</v>
      </c>
      <c r="M22" s="370">
        <f t="shared" si="4"/>
        <v>0</v>
      </c>
      <c r="N22" s="370">
        <f t="shared" si="4"/>
        <v>2.2515940230401368</v>
      </c>
      <c r="O22" s="370">
        <f t="shared" si="4"/>
        <v>0</v>
      </c>
      <c r="P22" s="370">
        <f t="shared" si="4"/>
        <v>0.82243233000000004</v>
      </c>
      <c r="Q22" s="370">
        <f t="shared" si="4"/>
        <v>0</v>
      </c>
      <c r="R22" s="370">
        <f t="shared" si="4"/>
        <v>14.174493907265528</v>
      </c>
      <c r="S22" s="370">
        <f t="shared" si="4"/>
        <v>0</v>
      </c>
      <c r="T22" s="370">
        <f t="shared" si="4"/>
        <v>6.7158320210169498</v>
      </c>
      <c r="U22" s="370">
        <f t="shared" si="4"/>
        <v>0</v>
      </c>
      <c r="V22" s="370">
        <f t="shared" si="4"/>
        <v>8.8501227855555342</v>
      </c>
      <c r="W22" s="370">
        <f t="shared" si="4"/>
        <v>0</v>
      </c>
      <c r="X22" s="370">
        <f t="shared" si="4"/>
        <v>0</v>
      </c>
      <c r="Y22" s="370">
        <f t="shared" si="4"/>
        <v>0</v>
      </c>
      <c r="Z22" s="370">
        <f t="shared" si="4"/>
        <v>132.17765328380219</v>
      </c>
      <c r="AA22" s="370">
        <f t="shared" si="4"/>
        <v>0</v>
      </c>
      <c r="AB22" s="370">
        <f t="shared" si="4"/>
        <v>0</v>
      </c>
      <c r="AC22" s="370">
        <f t="shared" si="4"/>
        <v>0</v>
      </c>
      <c r="AD22" s="370">
        <f t="shared" si="4"/>
        <v>207.82059967864646</v>
      </c>
      <c r="AE22" s="370">
        <f t="shared" si="4"/>
        <v>0</v>
      </c>
      <c r="AF22" s="370">
        <f t="shared" si="4"/>
        <v>-8.8878235792887157</v>
      </c>
      <c r="AG22" s="370">
        <f t="shared" si="4"/>
        <v>0</v>
      </c>
      <c r="AH22" s="380">
        <f t="shared" si="2"/>
        <v>-0.54107975173388267</v>
      </c>
      <c r="AI22" s="370"/>
      <c r="AJ22" s="2"/>
    </row>
    <row r="23" spans="1:36" ht="47.25">
      <c r="A23" s="178" t="s">
        <v>38</v>
      </c>
      <c r="B23" s="348" t="s">
        <v>39</v>
      </c>
      <c r="C23" s="10"/>
      <c r="D23" s="10">
        <f t="shared" ref="D23:AG23" si="5">D180</f>
        <v>0</v>
      </c>
      <c r="E23" s="370">
        <f t="shared" si="5"/>
        <v>0</v>
      </c>
      <c r="F23" s="370">
        <f t="shared" si="5"/>
        <v>0</v>
      </c>
      <c r="G23" s="370">
        <f t="shared" si="5"/>
        <v>0</v>
      </c>
      <c r="H23" s="370">
        <f t="shared" si="5"/>
        <v>30.417000000000002</v>
      </c>
      <c r="I23" s="370">
        <f t="shared" si="5"/>
        <v>0</v>
      </c>
      <c r="J23" s="370">
        <f t="shared" si="5"/>
        <v>2.02</v>
      </c>
      <c r="K23" s="370">
        <f t="shared" si="5"/>
        <v>0</v>
      </c>
      <c r="L23" s="370">
        <f t="shared" si="5"/>
        <v>0.42194092</v>
      </c>
      <c r="M23" s="370">
        <f t="shared" si="5"/>
        <v>0</v>
      </c>
      <c r="N23" s="370">
        <f t="shared" si="5"/>
        <v>0</v>
      </c>
      <c r="O23" s="370">
        <f t="shared" si="5"/>
        <v>0</v>
      </c>
      <c r="P23" s="370">
        <f t="shared" si="5"/>
        <v>0</v>
      </c>
      <c r="Q23" s="370">
        <f t="shared" si="5"/>
        <v>0</v>
      </c>
      <c r="R23" s="370">
        <f t="shared" si="5"/>
        <v>0</v>
      </c>
      <c r="S23" s="370">
        <f t="shared" si="5"/>
        <v>0</v>
      </c>
      <c r="T23" s="370">
        <f t="shared" si="5"/>
        <v>0.42194092</v>
      </c>
      <c r="U23" s="370">
        <f t="shared" si="5"/>
        <v>0</v>
      </c>
      <c r="V23" s="370">
        <f t="shared" si="5"/>
        <v>2.02</v>
      </c>
      <c r="W23" s="370">
        <f t="shared" si="5"/>
        <v>0</v>
      </c>
      <c r="X23" s="370">
        <f t="shared" si="5"/>
        <v>0</v>
      </c>
      <c r="Y23" s="370">
        <f t="shared" si="5"/>
        <v>0</v>
      </c>
      <c r="Z23" s="370">
        <f t="shared" si="5"/>
        <v>0</v>
      </c>
      <c r="AA23" s="370">
        <f t="shared" si="5"/>
        <v>0</v>
      </c>
      <c r="AB23" s="370">
        <f t="shared" si="5"/>
        <v>0</v>
      </c>
      <c r="AC23" s="370">
        <f t="shared" si="5"/>
        <v>0</v>
      </c>
      <c r="AD23" s="370">
        <f t="shared" si="5"/>
        <v>29.995059080000001</v>
      </c>
      <c r="AE23" s="370">
        <f t="shared" si="5"/>
        <v>0</v>
      </c>
      <c r="AF23" s="370">
        <f t="shared" si="5"/>
        <v>0.42194092</v>
      </c>
      <c r="AG23" s="370">
        <f t="shared" si="5"/>
        <v>0</v>
      </c>
      <c r="AH23" s="380" t="str">
        <f t="shared" si="2"/>
        <v>-</v>
      </c>
      <c r="AI23" s="370"/>
      <c r="AJ23" s="2"/>
    </row>
    <row r="24" spans="1:36" ht="20.25" customHeight="1">
      <c r="A24" s="178" t="s">
        <v>40</v>
      </c>
      <c r="B24" s="347" t="s">
        <v>41</v>
      </c>
      <c r="C24" s="10"/>
      <c r="D24" s="10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O24" s="370"/>
      <c r="P24" s="370"/>
      <c r="Q24" s="370"/>
      <c r="R24" s="370"/>
      <c r="S24" s="370"/>
      <c r="T24" s="370"/>
      <c r="U24" s="370"/>
      <c r="V24" s="370"/>
      <c r="W24" s="370"/>
      <c r="X24" s="370"/>
      <c r="Y24" s="370"/>
      <c r="Z24" s="370"/>
      <c r="AA24" s="370"/>
      <c r="AB24" s="370"/>
      <c r="AC24" s="370"/>
      <c r="AD24" s="370"/>
      <c r="AE24" s="370"/>
      <c r="AF24" s="370"/>
      <c r="AG24" s="370"/>
      <c r="AH24" s="380" t="str">
        <f t="shared" si="2"/>
        <v>-</v>
      </c>
      <c r="AI24" s="370"/>
      <c r="AJ24" s="2"/>
    </row>
    <row r="25" spans="1:36" ht="20.25" customHeight="1">
      <c r="A25" s="178" t="s">
        <v>42</v>
      </c>
      <c r="B25" s="347" t="s">
        <v>43</v>
      </c>
      <c r="C25" s="10"/>
      <c r="D25" s="10"/>
      <c r="E25" s="370"/>
      <c r="F25" s="370"/>
      <c r="G25" s="370"/>
      <c r="H25" s="370"/>
      <c r="I25" s="370"/>
      <c r="J25" s="370"/>
      <c r="K25" s="370"/>
      <c r="L25" s="370"/>
      <c r="M25" s="370"/>
      <c r="N25" s="370"/>
      <c r="O25" s="370"/>
      <c r="P25" s="370"/>
      <c r="Q25" s="370"/>
      <c r="R25" s="370"/>
      <c r="S25" s="370"/>
      <c r="T25" s="370"/>
      <c r="U25" s="370"/>
      <c r="V25" s="370"/>
      <c r="W25" s="370"/>
      <c r="X25" s="370"/>
      <c r="Y25" s="370"/>
      <c r="Z25" s="370"/>
      <c r="AA25" s="370"/>
      <c r="AB25" s="370"/>
      <c r="AC25" s="370"/>
      <c r="AD25" s="370"/>
      <c r="AE25" s="370"/>
      <c r="AF25" s="370"/>
      <c r="AG25" s="370"/>
      <c r="AH25" s="380" t="str">
        <f t="shared" si="2"/>
        <v>-</v>
      </c>
      <c r="AI25" s="370"/>
      <c r="AJ25" s="2"/>
    </row>
    <row r="26" spans="1:36" ht="20.25" customHeight="1">
      <c r="A26" s="178" t="s">
        <v>44</v>
      </c>
      <c r="B26" s="348" t="s">
        <v>45</v>
      </c>
      <c r="C26" s="10"/>
      <c r="D26" s="10">
        <f>D198</f>
        <v>67.694829999999996</v>
      </c>
      <c r="E26" s="10">
        <f t="shared" ref="E26:AG26" si="6">E198</f>
        <v>0</v>
      </c>
      <c r="F26" s="10">
        <f t="shared" si="6"/>
        <v>0</v>
      </c>
      <c r="G26" s="10">
        <f t="shared" si="6"/>
        <v>0</v>
      </c>
      <c r="H26" s="10">
        <f t="shared" si="6"/>
        <v>13.068646413284501</v>
      </c>
      <c r="I26" s="10">
        <f t="shared" si="6"/>
        <v>0</v>
      </c>
      <c r="J26" s="10">
        <f t="shared" si="6"/>
        <v>13.068646373284501</v>
      </c>
      <c r="K26" s="10">
        <f t="shared" si="6"/>
        <v>0</v>
      </c>
      <c r="L26" s="10">
        <f t="shared" si="6"/>
        <v>17.678857637796611</v>
      </c>
      <c r="M26" s="10">
        <f t="shared" si="6"/>
        <v>0</v>
      </c>
      <c r="N26" s="10">
        <f t="shared" si="6"/>
        <v>0</v>
      </c>
      <c r="O26" s="10">
        <f t="shared" si="6"/>
        <v>0</v>
      </c>
      <c r="P26" s="10">
        <f t="shared" si="6"/>
        <v>0</v>
      </c>
      <c r="Q26" s="10">
        <f t="shared" si="6"/>
        <v>0</v>
      </c>
      <c r="R26" s="10">
        <f t="shared" si="6"/>
        <v>0.32327195999999997</v>
      </c>
      <c r="S26" s="10">
        <f t="shared" si="6"/>
        <v>0</v>
      </c>
      <c r="T26" s="10">
        <f t="shared" si="6"/>
        <v>17.678857637796611</v>
      </c>
      <c r="U26" s="10">
        <f t="shared" si="6"/>
        <v>0</v>
      </c>
      <c r="V26" s="10">
        <f t="shared" si="6"/>
        <v>10.820545313284502</v>
      </c>
      <c r="W26" s="10">
        <f t="shared" si="6"/>
        <v>0</v>
      </c>
      <c r="X26" s="10">
        <f t="shared" si="6"/>
        <v>0</v>
      </c>
      <c r="Y26" s="10">
        <f t="shared" si="6"/>
        <v>0</v>
      </c>
      <c r="Z26" s="10">
        <f t="shared" si="6"/>
        <v>1.9248291</v>
      </c>
      <c r="AA26" s="10">
        <f t="shared" si="6"/>
        <v>0</v>
      </c>
      <c r="AB26" s="10">
        <f t="shared" si="6"/>
        <v>0</v>
      </c>
      <c r="AC26" s="10">
        <f t="shared" si="6"/>
        <v>0</v>
      </c>
      <c r="AD26" s="10">
        <f t="shared" si="6"/>
        <v>4.5546797534539891</v>
      </c>
      <c r="AE26" s="10">
        <f t="shared" si="6"/>
        <v>0</v>
      </c>
      <c r="AF26" s="10">
        <f t="shared" si="6"/>
        <v>17.355585677796611</v>
      </c>
      <c r="AG26" s="10">
        <f t="shared" si="6"/>
        <v>0</v>
      </c>
      <c r="AH26" s="380">
        <f t="shared" si="2"/>
        <v>53.687259723350621</v>
      </c>
      <c r="AI26" s="370"/>
      <c r="AJ26" s="2"/>
    </row>
    <row r="27" spans="1:36" ht="20.25" customHeight="1">
      <c r="A27" s="370"/>
      <c r="B27" s="371"/>
      <c r="C27" s="10"/>
      <c r="D27" s="10"/>
      <c r="E27" s="370"/>
      <c r="F27" s="370"/>
      <c r="G27" s="370"/>
      <c r="H27" s="370"/>
      <c r="I27" s="370"/>
      <c r="J27" s="370"/>
      <c r="K27" s="370"/>
      <c r="L27" s="370"/>
      <c r="M27" s="370"/>
      <c r="N27" s="370"/>
      <c r="O27" s="370"/>
      <c r="P27" s="370"/>
      <c r="Q27" s="370"/>
      <c r="R27" s="370"/>
      <c r="S27" s="370"/>
      <c r="T27" s="370"/>
      <c r="U27" s="370"/>
      <c r="V27" s="370"/>
      <c r="W27" s="370"/>
      <c r="X27" s="370"/>
      <c r="Y27" s="370"/>
      <c r="Z27" s="370"/>
      <c r="AA27" s="370"/>
      <c r="AB27" s="370"/>
      <c r="AC27" s="370"/>
      <c r="AD27" s="370"/>
      <c r="AE27" s="370"/>
      <c r="AF27" s="370"/>
      <c r="AG27" s="370"/>
      <c r="AH27" s="370"/>
      <c r="AI27" s="370"/>
      <c r="AJ27" s="2"/>
    </row>
    <row r="28" spans="1:36" ht="20.25" customHeight="1">
      <c r="A28" s="349" t="s">
        <v>46</v>
      </c>
      <c r="B28" s="195" t="s">
        <v>725</v>
      </c>
      <c r="C28" s="10"/>
      <c r="D28" s="10">
        <v>116.8761669257335</v>
      </c>
      <c r="E28" s="10">
        <v>0</v>
      </c>
      <c r="F28" s="10">
        <v>6.4178034899999998</v>
      </c>
      <c r="G28" s="10">
        <v>0</v>
      </c>
      <c r="H28" s="10">
        <v>283.40027761243942</v>
      </c>
      <c r="I28" s="10">
        <v>0</v>
      </c>
      <c r="J28" s="10">
        <v>197.09827754243946</v>
      </c>
      <c r="K28" s="10">
        <v>0</v>
      </c>
      <c r="L28" s="10">
        <v>35.620799025377622</v>
      </c>
      <c r="M28" s="10">
        <v>0</v>
      </c>
      <c r="N28" s="10">
        <v>4.3695940230401362</v>
      </c>
      <c r="O28" s="10">
        <v>0</v>
      </c>
      <c r="P28" s="10">
        <v>7.3205535148677932</v>
      </c>
      <c r="Q28" s="10">
        <v>0</v>
      </c>
      <c r="R28" s="10">
        <v>15.797087901163838</v>
      </c>
      <c r="S28" s="10">
        <v>0</v>
      </c>
      <c r="T28" s="10">
        <v>28.300245510509832</v>
      </c>
      <c r="U28" s="10">
        <v>0</v>
      </c>
      <c r="V28" s="10">
        <v>32.251685047992574</v>
      </c>
      <c r="W28" s="10">
        <v>0</v>
      </c>
      <c r="X28" s="10">
        <v>0</v>
      </c>
      <c r="Y28" s="10">
        <v>0</v>
      </c>
      <c r="Z28" s="10">
        <v>144.67991057024287</v>
      </c>
      <c r="AA28" s="10">
        <v>0</v>
      </c>
      <c r="AB28" s="10">
        <v>0</v>
      </c>
      <c r="AC28" s="10">
        <v>0</v>
      </c>
      <c r="AD28" s="10">
        <v>259.61453720028214</v>
      </c>
      <c r="AE28" s="10">
        <v>0</v>
      </c>
      <c r="AF28" s="10">
        <v>15.454117101173651</v>
      </c>
      <c r="AG28" s="10">
        <v>0</v>
      </c>
      <c r="AH28" s="10">
        <v>0.76631927648076181</v>
      </c>
      <c r="AI28" s="10">
        <v>0</v>
      </c>
      <c r="AJ28" s="2"/>
    </row>
    <row r="29" spans="1:36" ht="20.25" customHeight="1">
      <c r="A29" s="170" t="s">
        <v>48</v>
      </c>
      <c r="B29" s="350" t="s">
        <v>49</v>
      </c>
      <c r="C29" s="10"/>
      <c r="D29" s="10">
        <v>5.6727890503047824</v>
      </c>
      <c r="E29" s="370">
        <v>0</v>
      </c>
      <c r="F29" s="370">
        <v>0</v>
      </c>
      <c r="G29" s="370">
        <v>0</v>
      </c>
      <c r="H29" s="370">
        <v>24.555767169491507</v>
      </c>
      <c r="I29" s="370">
        <v>0</v>
      </c>
      <c r="J29" s="370">
        <v>24.555767169491524</v>
      </c>
      <c r="K29" s="370">
        <v>0</v>
      </c>
      <c r="L29" s="370">
        <v>9.9817361165640666</v>
      </c>
      <c r="M29" s="370">
        <v>0</v>
      </c>
      <c r="N29" s="370">
        <v>2.1179999999999999</v>
      </c>
      <c r="O29" s="370">
        <v>0</v>
      </c>
      <c r="P29" s="370">
        <v>6.4981211848677933</v>
      </c>
      <c r="Q29" s="370">
        <v>0</v>
      </c>
      <c r="R29" s="370">
        <v>1.2993220338983105</v>
      </c>
      <c r="S29" s="370">
        <v>0</v>
      </c>
      <c r="T29" s="370">
        <v>3.4836149316962715</v>
      </c>
      <c r="U29" s="370">
        <v>0</v>
      </c>
      <c r="V29" s="370">
        <v>10.561016949152537</v>
      </c>
      <c r="W29" s="370">
        <v>0</v>
      </c>
      <c r="X29" s="370">
        <v>0</v>
      </c>
      <c r="Y29" s="370">
        <v>0</v>
      </c>
      <c r="Z29" s="370">
        <v>10.577428186440677</v>
      </c>
      <c r="AA29" s="370">
        <v>0</v>
      </c>
      <c r="AB29" s="370">
        <v>0</v>
      </c>
      <c r="AC29" s="370">
        <v>0</v>
      </c>
      <c r="AD29" s="370">
        <v>17.244198688181672</v>
      </c>
      <c r="AE29" s="370">
        <v>0</v>
      </c>
      <c r="AF29" s="370">
        <v>6.5644140826657562</v>
      </c>
      <c r="AG29" s="370">
        <v>0</v>
      </c>
      <c r="AH29" s="380">
        <v>1.920923465084559</v>
      </c>
      <c r="AI29" s="370"/>
      <c r="AJ29" s="2"/>
    </row>
    <row r="30" spans="1:36" ht="20.25" customHeight="1">
      <c r="A30" s="166" t="s">
        <v>50</v>
      </c>
      <c r="B30" s="351" t="s">
        <v>51</v>
      </c>
      <c r="C30" s="10"/>
      <c r="D30" s="10">
        <v>5.6727890503047824</v>
      </c>
      <c r="E30" s="370">
        <v>0</v>
      </c>
      <c r="F30" s="370">
        <v>0</v>
      </c>
      <c r="G30" s="370">
        <v>0</v>
      </c>
      <c r="H30" s="370">
        <v>24.555767169491507</v>
      </c>
      <c r="I30" s="370">
        <v>0</v>
      </c>
      <c r="J30" s="370">
        <v>24.555767169491524</v>
      </c>
      <c r="K30" s="370">
        <v>0</v>
      </c>
      <c r="L30" s="370">
        <v>9.9817361165640666</v>
      </c>
      <c r="M30" s="370">
        <v>0</v>
      </c>
      <c r="N30" s="370">
        <v>2.1179999999999999</v>
      </c>
      <c r="O30" s="370">
        <v>0</v>
      </c>
      <c r="P30" s="370">
        <v>6.4981211848677933</v>
      </c>
      <c r="Q30" s="370">
        <v>0</v>
      </c>
      <c r="R30" s="370">
        <v>1.2993220338983105</v>
      </c>
      <c r="S30" s="370">
        <v>0</v>
      </c>
      <c r="T30" s="370">
        <v>3.4836149316962715</v>
      </c>
      <c r="U30" s="370">
        <v>0</v>
      </c>
      <c r="V30" s="370">
        <v>10.561016949152537</v>
      </c>
      <c r="W30" s="370">
        <v>0</v>
      </c>
      <c r="X30" s="370">
        <v>0</v>
      </c>
      <c r="Y30" s="370">
        <v>0</v>
      </c>
      <c r="Z30" s="370">
        <v>10.577428186440677</v>
      </c>
      <c r="AA30" s="370">
        <v>0</v>
      </c>
      <c r="AB30" s="370">
        <v>0</v>
      </c>
      <c r="AC30" s="370">
        <v>0</v>
      </c>
      <c r="AD30" s="370">
        <v>17.244198688181672</v>
      </c>
      <c r="AE30" s="370">
        <v>0</v>
      </c>
      <c r="AF30" s="370">
        <v>6.5644140826657562</v>
      </c>
      <c r="AG30" s="370">
        <v>0</v>
      </c>
      <c r="AH30" s="380">
        <v>1.920923465084559</v>
      </c>
      <c r="AI30" s="370"/>
      <c r="AJ30" s="2"/>
    </row>
    <row r="31" spans="1:36" ht="20.25" customHeight="1">
      <c r="A31" s="352" t="s">
        <v>52</v>
      </c>
      <c r="B31" s="353" t="s">
        <v>53</v>
      </c>
      <c r="C31" s="10"/>
      <c r="D31" s="10">
        <v>0</v>
      </c>
      <c r="E31" s="370">
        <v>0</v>
      </c>
      <c r="F31" s="370">
        <v>0</v>
      </c>
      <c r="G31" s="370">
        <v>0</v>
      </c>
      <c r="H31" s="370">
        <v>21.155767169491508</v>
      </c>
      <c r="I31" s="370">
        <v>0</v>
      </c>
      <c r="J31" s="370">
        <v>21.155767169491526</v>
      </c>
      <c r="K31" s="370">
        <v>0</v>
      </c>
      <c r="L31" s="370">
        <v>7.7633485035132175</v>
      </c>
      <c r="M31" s="370">
        <v>0</v>
      </c>
      <c r="N31" s="370">
        <v>2.1179999999999999</v>
      </c>
      <c r="O31" s="370">
        <v>0</v>
      </c>
      <c r="P31" s="370">
        <v>5.696242091816945</v>
      </c>
      <c r="Q31" s="370">
        <v>0</v>
      </c>
      <c r="R31" s="370">
        <v>1.2993220338983105</v>
      </c>
      <c r="S31" s="370">
        <v>0</v>
      </c>
      <c r="T31" s="370">
        <v>2.0671064116962712</v>
      </c>
      <c r="U31" s="370">
        <v>0</v>
      </c>
      <c r="V31" s="370">
        <v>7.1610169491525362</v>
      </c>
      <c r="W31" s="370">
        <v>0</v>
      </c>
      <c r="X31" s="370">
        <v>0</v>
      </c>
      <c r="Y31" s="370">
        <v>0</v>
      </c>
      <c r="Z31" s="370">
        <v>10.577428186440677</v>
      </c>
      <c r="AA31" s="370">
        <v>0</v>
      </c>
      <c r="AB31" s="370">
        <v>0</v>
      </c>
      <c r="AC31" s="370">
        <v>0</v>
      </c>
      <c r="AD31" s="370">
        <v>14.104230132927436</v>
      </c>
      <c r="AE31" s="370">
        <v>0</v>
      </c>
      <c r="AF31" s="370">
        <v>4.3460264696149071</v>
      </c>
      <c r="AG31" s="370">
        <v>0</v>
      </c>
      <c r="AH31" s="380">
        <v>1.2717638040852637</v>
      </c>
      <c r="AI31" s="370"/>
      <c r="AJ31" s="2"/>
    </row>
    <row r="32" spans="1:36" ht="20.25" customHeight="1">
      <c r="A32" s="13"/>
      <c r="B32" s="347" t="s">
        <v>726</v>
      </c>
      <c r="C32" s="10" t="s">
        <v>646</v>
      </c>
      <c r="D32" s="10">
        <v>0</v>
      </c>
      <c r="E32" s="370">
        <v>0</v>
      </c>
      <c r="F32" s="370">
        <v>0</v>
      </c>
      <c r="G32" s="370">
        <v>0</v>
      </c>
      <c r="H32" s="370">
        <v>21.155767169491508</v>
      </c>
      <c r="I32" s="370">
        <v>0</v>
      </c>
      <c r="J32" s="370">
        <v>21.155767169491526</v>
      </c>
      <c r="K32" s="370">
        <v>0</v>
      </c>
      <c r="L32" s="370">
        <v>7.7633485035132175</v>
      </c>
      <c r="M32" s="370">
        <v>0</v>
      </c>
      <c r="N32" s="370">
        <v>2.1179999999999999</v>
      </c>
      <c r="O32" s="370">
        <v>0</v>
      </c>
      <c r="P32" s="370">
        <v>5.696242091816945</v>
      </c>
      <c r="Q32" s="370">
        <v>0</v>
      </c>
      <c r="R32" s="370">
        <v>1.2993220338983105</v>
      </c>
      <c r="S32" s="370">
        <v>0</v>
      </c>
      <c r="T32" s="370">
        <v>2.0671064116962712</v>
      </c>
      <c r="U32" s="370">
        <v>0</v>
      </c>
      <c r="V32" s="370">
        <v>7.1610169491525362</v>
      </c>
      <c r="W32" s="370">
        <v>0</v>
      </c>
      <c r="X32" s="370">
        <v>0</v>
      </c>
      <c r="Y32" s="370">
        <v>0</v>
      </c>
      <c r="Z32" s="370">
        <v>10.577428186440677</v>
      </c>
      <c r="AA32" s="370">
        <v>0</v>
      </c>
      <c r="AB32" s="370">
        <v>0</v>
      </c>
      <c r="AC32" s="370">
        <v>0</v>
      </c>
      <c r="AD32" s="370">
        <v>14.104230132927436</v>
      </c>
      <c r="AE32" s="370">
        <v>0</v>
      </c>
      <c r="AF32" s="370">
        <v>4.3460264696149071</v>
      </c>
      <c r="AG32" s="370">
        <v>0</v>
      </c>
      <c r="AH32" s="370">
        <v>1.2717638040852637</v>
      </c>
      <c r="AI32" s="370"/>
      <c r="AJ32" s="2"/>
    </row>
    <row r="33" spans="1:36" ht="63">
      <c r="A33" s="352" t="s">
        <v>54</v>
      </c>
      <c r="B33" s="353" t="s">
        <v>55</v>
      </c>
      <c r="C33" s="10"/>
      <c r="D33" s="10">
        <v>0</v>
      </c>
      <c r="E33" s="370">
        <v>0</v>
      </c>
      <c r="F33" s="370">
        <v>0</v>
      </c>
      <c r="G33" s="370">
        <v>0</v>
      </c>
      <c r="H33" s="370">
        <v>3.4</v>
      </c>
      <c r="I33" s="370">
        <v>0</v>
      </c>
      <c r="J33" s="370">
        <v>3.4</v>
      </c>
      <c r="K33" s="370">
        <v>0</v>
      </c>
      <c r="L33" s="370">
        <v>0.26003144474576301</v>
      </c>
      <c r="M33" s="370">
        <v>0</v>
      </c>
      <c r="N33" s="370">
        <v>0</v>
      </c>
      <c r="O33" s="370">
        <v>0</v>
      </c>
      <c r="P33" s="370">
        <v>0.26003144474576301</v>
      </c>
      <c r="Q33" s="370">
        <v>0</v>
      </c>
      <c r="R33" s="370">
        <v>0</v>
      </c>
      <c r="S33" s="370">
        <v>0</v>
      </c>
      <c r="T33" s="370">
        <v>0</v>
      </c>
      <c r="U33" s="370">
        <v>0</v>
      </c>
      <c r="V33" s="370">
        <v>3.4</v>
      </c>
      <c r="W33" s="370">
        <v>0</v>
      </c>
      <c r="X33" s="370">
        <v>0</v>
      </c>
      <c r="Y33" s="370">
        <v>0</v>
      </c>
      <c r="Z33" s="370">
        <v>0</v>
      </c>
      <c r="AA33" s="370">
        <v>0</v>
      </c>
      <c r="AB33" s="370">
        <v>0</v>
      </c>
      <c r="AC33" s="370">
        <v>0</v>
      </c>
      <c r="AD33" s="370">
        <v>3.1399685552542369</v>
      </c>
      <c r="AE33" s="370">
        <v>0</v>
      </c>
      <c r="AF33" s="370">
        <v>0.26003144474576301</v>
      </c>
      <c r="AG33" s="370">
        <v>0</v>
      </c>
      <c r="AH33" s="370">
        <v>0</v>
      </c>
      <c r="AI33" s="370"/>
      <c r="AJ33" s="2"/>
    </row>
    <row r="34" spans="1:36">
      <c r="A34" s="13"/>
      <c r="B34" s="347" t="s">
        <v>727</v>
      </c>
      <c r="C34" s="10" t="s">
        <v>649</v>
      </c>
      <c r="D34" s="10">
        <v>0</v>
      </c>
      <c r="E34" s="370">
        <v>0</v>
      </c>
      <c r="F34" s="370">
        <v>0</v>
      </c>
      <c r="G34" s="370">
        <v>0</v>
      </c>
      <c r="H34" s="370">
        <v>3.4</v>
      </c>
      <c r="I34" s="370">
        <v>0</v>
      </c>
      <c r="J34" s="370">
        <v>3.4</v>
      </c>
      <c r="K34" s="370">
        <v>0</v>
      </c>
      <c r="L34" s="370">
        <v>0.26003144474576301</v>
      </c>
      <c r="M34" s="370">
        <v>0</v>
      </c>
      <c r="N34" s="370">
        <v>0</v>
      </c>
      <c r="O34" s="370">
        <v>0</v>
      </c>
      <c r="P34" s="370">
        <v>0.26003144474576301</v>
      </c>
      <c r="Q34" s="370">
        <v>0</v>
      </c>
      <c r="R34" s="370">
        <v>0</v>
      </c>
      <c r="S34" s="370">
        <v>0</v>
      </c>
      <c r="T34" s="370">
        <v>0</v>
      </c>
      <c r="U34" s="370">
        <v>0</v>
      </c>
      <c r="V34" s="370">
        <v>3.4</v>
      </c>
      <c r="W34" s="370">
        <v>0</v>
      </c>
      <c r="X34" s="370">
        <v>0</v>
      </c>
      <c r="Y34" s="370">
        <v>0</v>
      </c>
      <c r="Z34" s="370">
        <v>0</v>
      </c>
      <c r="AA34" s="370">
        <v>0</v>
      </c>
      <c r="AB34" s="370">
        <v>0</v>
      </c>
      <c r="AC34" s="370">
        <v>0</v>
      </c>
      <c r="AD34" s="370">
        <v>3.1399685552542369</v>
      </c>
      <c r="AE34" s="370">
        <v>0</v>
      </c>
      <c r="AF34" s="370">
        <v>0.26003144474576301</v>
      </c>
      <c r="AG34" s="370">
        <v>0</v>
      </c>
      <c r="AH34" s="370">
        <v>0</v>
      </c>
      <c r="AI34" s="370"/>
      <c r="AJ34" s="2"/>
    </row>
    <row r="35" spans="1:36" ht="20.25" customHeight="1">
      <c r="A35" s="13"/>
      <c r="B35" s="347"/>
      <c r="C35" s="10"/>
      <c r="D35" s="1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  <c r="P35" s="370"/>
      <c r="Q35" s="370"/>
      <c r="R35" s="370"/>
      <c r="S35" s="370"/>
      <c r="T35" s="370"/>
      <c r="U35" s="370"/>
      <c r="V35" s="370"/>
      <c r="W35" s="370"/>
      <c r="X35" s="370"/>
      <c r="Y35" s="370"/>
      <c r="Z35" s="370"/>
      <c r="AA35" s="370"/>
      <c r="AB35" s="370"/>
      <c r="AC35" s="370"/>
      <c r="AD35" s="370"/>
      <c r="AE35" s="370"/>
      <c r="AF35" s="370"/>
      <c r="AG35" s="370"/>
      <c r="AH35" s="370"/>
      <c r="AI35" s="370"/>
      <c r="AJ35" s="2"/>
    </row>
    <row r="36" spans="1:36" ht="20.25" customHeight="1">
      <c r="A36" s="352" t="s">
        <v>56</v>
      </c>
      <c r="B36" s="353" t="s">
        <v>57</v>
      </c>
      <c r="C36" s="10"/>
      <c r="D36" s="10">
        <v>5.6727890503047824</v>
      </c>
      <c r="E36" s="370">
        <v>0</v>
      </c>
      <c r="F36" s="370">
        <v>0</v>
      </c>
      <c r="G36" s="370">
        <v>0</v>
      </c>
      <c r="H36" s="370">
        <v>0</v>
      </c>
      <c r="I36" s="370">
        <v>0</v>
      </c>
      <c r="J36" s="370">
        <v>0</v>
      </c>
      <c r="K36" s="370">
        <v>0</v>
      </c>
      <c r="L36" s="370">
        <v>1.9583561683050852</v>
      </c>
      <c r="M36" s="370">
        <v>0</v>
      </c>
      <c r="N36" s="370">
        <v>0</v>
      </c>
      <c r="O36" s="370">
        <v>0</v>
      </c>
      <c r="P36" s="370">
        <v>0.54184764830508492</v>
      </c>
      <c r="Q36" s="370">
        <v>0</v>
      </c>
      <c r="R36" s="370">
        <v>0</v>
      </c>
      <c r="S36" s="370">
        <v>0</v>
      </c>
      <c r="T36" s="370">
        <v>1.41650852</v>
      </c>
      <c r="U36" s="370">
        <v>0</v>
      </c>
      <c r="V36" s="370">
        <v>0</v>
      </c>
      <c r="W36" s="370">
        <v>0</v>
      </c>
      <c r="X36" s="370">
        <v>0</v>
      </c>
      <c r="Y36" s="370">
        <v>0</v>
      </c>
      <c r="Z36" s="370">
        <v>0</v>
      </c>
      <c r="AA36" s="370">
        <v>0</v>
      </c>
      <c r="AB36" s="370">
        <v>0</v>
      </c>
      <c r="AC36" s="370">
        <v>0</v>
      </c>
      <c r="AD36" s="370">
        <v>0</v>
      </c>
      <c r="AE36" s="370">
        <v>0</v>
      </c>
      <c r="AF36" s="370">
        <v>1.9583561683050852</v>
      </c>
      <c r="AG36" s="370">
        <v>0</v>
      </c>
      <c r="AH36" s="370">
        <v>0</v>
      </c>
      <c r="AI36" s="370"/>
      <c r="AJ36" s="2"/>
    </row>
    <row r="37" spans="1:36" ht="33" customHeight="1">
      <c r="A37" s="13"/>
      <c r="B37" s="212" t="s">
        <v>650</v>
      </c>
      <c r="C37" s="10"/>
      <c r="D37" s="10">
        <v>4.2029728005865099</v>
      </c>
      <c r="E37" s="370"/>
      <c r="F37" s="370"/>
      <c r="G37" s="370"/>
      <c r="H37" s="370"/>
      <c r="I37" s="370"/>
      <c r="J37" s="370">
        <v>0</v>
      </c>
      <c r="K37" s="370"/>
      <c r="L37" s="370">
        <v>9.2315699999999997E-3</v>
      </c>
      <c r="M37" s="370"/>
      <c r="N37" s="370"/>
      <c r="O37" s="370"/>
      <c r="P37" s="370">
        <v>4.5522900000000005E-3</v>
      </c>
      <c r="Q37" s="370"/>
      <c r="R37" s="370"/>
      <c r="S37" s="370"/>
      <c r="T37" s="370">
        <v>4.6792799999999992E-3</v>
      </c>
      <c r="U37" s="370"/>
      <c r="V37" s="370"/>
      <c r="W37" s="370"/>
      <c r="X37" s="370"/>
      <c r="Y37" s="370"/>
      <c r="Z37" s="370"/>
      <c r="AA37" s="370"/>
      <c r="AB37" s="370"/>
      <c r="AC37" s="370"/>
      <c r="AD37" s="370"/>
      <c r="AE37" s="370"/>
      <c r="AF37" s="370">
        <v>9.2315699999999997E-3</v>
      </c>
      <c r="AG37" s="370"/>
      <c r="AH37" s="370" t="s">
        <v>192</v>
      </c>
      <c r="AI37" s="370" t="s">
        <v>651</v>
      </c>
      <c r="AJ37" s="2"/>
    </row>
    <row r="38" spans="1:36" ht="33" customHeight="1">
      <c r="A38" s="13"/>
      <c r="B38" s="212" t="s">
        <v>652</v>
      </c>
      <c r="C38" s="10"/>
      <c r="D38" s="10">
        <v>0.47611749630723782</v>
      </c>
      <c r="E38" s="370"/>
      <c r="F38" s="370"/>
      <c r="G38" s="370"/>
      <c r="H38" s="370"/>
      <c r="I38" s="370"/>
      <c r="J38" s="370">
        <v>0</v>
      </c>
      <c r="K38" s="370"/>
      <c r="L38" s="370">
        <v>0</v>
      </c>
      <c r="M38" s="370"/>
      <c r="N38" s="370"/>
      <c r="O38" s="370"/>
      <c r="P38" s="370"/>
      <c r="Q38" s="370"/>
      <c r="R38" s="370"/>
      <c r="S38" s="370"/>
      <c r="T38" s="370"/>
      <c r="U38" s="370"/>
      <c r="V38" s="370"/>
      <c r="W38" s="370"/>
      <c r="X38" s="370"/>
      <c r="Y38" s="370"/>
      <c r="Z38" s="370"/>
      <c r="AA38" s="370"/>
      <c r="AB38" s="370"/>
      <c r="AC38" s="370"/>
      <c r="AD38" s="370">
        <v>0</v>
      </c>
      <c r="AE38" s="370"/>
      <c r="AF38" s="370">
        <v>0</v>
      </c>
      <c r="AG38" s="370"/>
      <c r="AH38" s="370" t="s">
        <v>192</v>
      </c>
      <c r="AI38" s="370"/>
      <c r="AJ38" s="2"/>
    </row>
    <row r="39" spans="1:36" ht="33" customHeight="1">
      <c r="A39" s="13"/>
      <c r="B39" s="212" t="s">
        <v>653</v>
      </c>
      <c r="C39" s="10"/>
      <c r="D39" s="10">
        <v>0.120636313577548</v>
      </c>
      <c r="E39" s="370"/>
      <c r="F39" s="370"/>
      <c r="G39" s="370"/>
      <c r="H39" s="370"/>
      <c r="I39" s="370"/>
      <c r="J39" s="370">
        <v>0</v>
      </c>
      <c r="K39" s="370"/>
      <c r="L39" s="370">
        <v>0</v>
      </c>
      <c r="M39" s="370"/>
      <c r="N39" s="370"/>
      <c r="O39" s="370"/>
      <c r="P39" s="370"/>
      <c r="Q39" s="370"/>
      <c r="R39" s="370"/>
      <c r="S39" s="370"/>
      <c r="T39" s="370"/>
      <c r="U39" s="370"/>
      <c r="V39" s="370"/>
      <c r="W39" s="370"/>
      <c r="X39" s="370"/>
      <c r="Y39" s="370"/>
      <c r="Z39" s="370"/>
      <c r="AA39" s="370"/>
      <c r="AB39" s="370"/>
      <c r="AC39" s="370"/>
      <c r="AD39" s="370">
        <v>0</v>
      </c>
      <c r="AE39" s="370"/>
      <c r="AF39" s="370">
        <v>0</v>
      </c>
      <c r="AG39" s="370"/>
      <c r="AH39" s="370" t="s">
        <v>192</v>
      </c>
      <c r="AI39" s="370"/>
      <c r="AJ39" s="2"/>
    </row>
    <row r="40" spans="1:36" ht="33" customHeight="1">
      <c r="A40" s="13"/>
      <c r="B40" s="212" t="s">
        <v>654</v>
      </c>
      <c r="C40" s="10"/>
      <c r="D40" s="10">
        <v>0.50237355676516326</v>
      </c>
      <c r="E40" s="370"/>
      <c r="F40" s="370"/>
      <c r="G40" s="370"/>
      <c r="H40" s="370"/>
      <c r="I40" s="370"/>
      <c r="J40" s="370">
        <v>0</v>
      </c>
      <c r="K40" s="370"/>
      <c r="L40" s="370">
        <v>0</v>
      </c>
      <c r="M40" s="370"/>
      <c r="N40" s="370"/>
      <c r="O40" s="370"/>
      <c r="P40" s="370"/>
      <c r="Q40" s="370"/>
      <c r="R40" s="370"/>
      <c r="S40" s="370"/>
      <c r="T40" s="370"/>
      <c r="U40" s="370"/>
      <c r="V40" s="370"/>
      <c r="W40" s="370"/>
      <c r="X40" s="370"/>
      <c r="Y40" s="370"/>
      <c r="Z40" s="370"/>
      <c r="AA40" s="370"/>
      <c r="AB40" s="370"/>
      <c r="AC40" s="370"/>
      <c r="AD40" s="370">
        <v>0</v>
      </c>
      <c r="AE40" s="370"/>
      <c r="AF40" s="370">
        <v>0</v>
      </c>
      <c r="AG40" s="370"/>
      <c r="AH40" s="370" t="s">
        <v>192</v>
      </c>
      <c r="AI40" s="370"/>
      <c r="AJ40" s="2"/>
    </row>
    <row r="41" spans="1:36" ht="33" customHeight="1">
      <c r="A41" s="13"/>
      <c r="B41" s="212" t="s">
        <v>655</v>
      </c>
      <c r="C41" s="10"/>
      <c r="D41" s="10">
        <v>2.061844019138756E-2</v>
      </c>
      <c r="E41" s="370"/>
      <c r="F41" s="370"/>
      <c r="G41" s="370"/>
      <c r="H41" s="370"/>
      <c r="I41" s="370"/>
      <c r="J41" s="370">
        <v>0</v>
      </c>
      <c r="K41" s="370"/>
      <c r="L41" s="370">
        <v>0</v>
      </c>
      <c r="M41" s="370"/>
      <c r="N41" s="370"/>
      <c r="O41" s="370"/>
      <c r="P41" s="370"/>
      <c r="Q41" s="370"/>
      <c r="R41" s="370"/>
      <c r="S41" s="370"/>
      <c r="T41" s="370"/>
      <c r="U41" s="370"/>
      <c r="V41" s="370"/>
      <c r="W41" s="370"/>
      <c r="X41" s="370"/>
      <c r="Y41" s="370"/>
      <c r="Z41" s="370"/>
      <c r="AA41" s="370"/>
      <c r="AB41" s="370"/>
      <c r="AC41" s="370"/>
      <c r="AD41" s="370">
        <v>0</v>
      </c>
      <c r="AE41" s="370"/>
      <c r="AF41" s="370">
        <v>0</v>
      </c>
      <c r="AG41" s="370"/>
      <c r="AH41" s="370" t="s">
        <v>192</v>
      </c>
      <c r="AI41" s="370"/>
      <c r="AJ41" s="2"/>
    </row>
    <row r="42" spans="1:36" ht="33" customHeight="1">
      <c r="A42" s="13"/>
      <c r="B42" s="212" t="s">
        <v>656</v>
      </c>
      <c r="C42" s="10"/>
      <c r="D42" s="10">
        <v>0.24402029075638354</v>
      </c>
      <c r="E42" s="370"/>
      <c r="F42" s="370"/>
      <c r="G42" s="370"/>
      <c r="H42" s="370"/>
      <c r="I42" s="370"/>
      <c r="J42" s="370">
        <v>0</v>
      </c>
      <c r="K42" s="370"/>
      <c r="L42" s="370">
        <v>1.449407776101695</v>
      </c>
      <c r="M42" s="370"/>
      <c r="N42" s="370"/>
      <c r="O42" s="370"/>
      <c r="P42" s="370">
        <v>3.7578536101694898E-2</v>
      </c>
      <c r="Q42" s="370"/>
      <c r="R42" s="370"/>
      <c r="S42" s="370"/>
      <c r="T42" s="370">
        <v>1.4118292400000001</v>
      </c>
      <c r="U42" s="370"/>
      <c r="V42" s="370"/>
      <c r="W42" s="370"/>
      <c r="X42" s="370"/>
      <c r="Y42" s="370"/>
      <c r="Z42" s="370"/>
      <c r="AA42" s="370"/>
      <c r="AB42" s="370"/>
      <c r="AC42" s="370"/>
      <c r="AD42" s="370"/>
      <c r="AE42" s="370"/>
      <c r="AF42" s="370">
        <v>1.449407776101695</v>
      </c>
      <c r="AG42" s="370"/>
      <c r="AH42" s="370" t="s">
        <v>192</v>
      </c>
      <c r="AI42" s="370" t="s">
        <v>181</v>
      </c>
      <c r="AJ42" s="2"/>
    </row>
    <row r="43" spans="1:36" ht="33" customHeight="1">
      <c r="A43" s="13"/>
      <c r="B43" s="212" t="s">
        <v>657</v>
      </c>
      <c r="C43" s="10"/>
      <c r="D43" s="10">
        <v>0.1060501521205536</v>
      </c>
      <c r="E43" s="370"/>
      <c r="F43" s="370"/>
      <c r="G43" s="370"/>
      <c r="H43" s="370"/>
      <c r="I43" s="370"/>
      <c r="J43" s="370">
        <v>0</v>
      </c>
      <c r="K43" s="370"/>
      <c r="L43" s="370">
        <v>0.49971682220339003</v>
      </c>
      <c r="M43" s="370"/>
      <c r="N43" s="370"/>
      <c r="O43" s="370"/>
      <c r="P43" s="370">
        <v>0.49971682220339003</v>
      </c>
      <c r="Q43" s="370"/>
      <c r="R43" s="370"/>
      <c r="S43" s="370"/>
      <c r="T43" s="370"/>
      <c r="U43" s="370"/>
      <c r="V43" s="370"/>
      <c r="W43" s="370"/>
      <c r="X43" s="370"/>
      <c r="Y43" s="370"/>
      <c r="Z43" s="370"/>
      <c r="AA43" s="370"/>
      <c r="AB43" s="370"/>
      <c r="AC43" s="370"/>
      <c r="AD43" s="370"/>
      <c r="AE43" s="370"/>
      <c r="AF43" s="370">
        <v>0.49971682220339003</v>
      </c>
      <c r="AG43" s="370"/>
      <c r="AH43" s="370" t="s">
        <v>192</v>
      </c>
      <c r="AI43" s="370" t="s">
        <v>181</v>
      </c>
      <c r="AJ43" s="2"/>
    </row>
    <row r="44" spans="1:36" ht="20.25" hidden="1" customHeight="1">
      <c r="A44" s="13"/>
      <c r="B44" s="14"/>
      <c r="C44" s="10"/>
      <c r="D44" s="10"/>
      <c r="E44" s="370"/>
      <c r="F44" s="370"/>
      <c r="G44" s="370"/>
      <c r="H44" s="370"/>
      <c r="I44" s="370"/>
      <c r="J44" s="370"/>
      <c r="K44" s="370"/>
      <c r="L44" s="370"/>
      <c r="M44" s="370"/>
      <c r="N44" s="370"/>
      <c r="O44" s="370"/>
      <c r="P44" s="370"/>
      <c r="Q44" s="370"/>
      <c r="R44" s="370"/>
      <c r="S44" s="370"/>
      <c r="T44" s="370"/>
      <c r="U44" s="370"/>
      <c r="V44" s="370"/>
      <c r="W44" s="370"/>
      <c r="X44" s="370"/>
      <c r="Y44" s="370"/>
      <c r="Z44" s="370"/>
      <c r="AA44" s="370"/>
      <c r="AB44" s="370"/>
      <c r="AC44" s="370"/>
      <c r="AD44" s="370"/>
      <c r="AE44" s="370"/>
      <c r="AF44" s="370"/>
      <c r="AG44" s="370"/>
      <c r="AH44" s="370"/>
      <c r="AI44" s="370"/>
      <c r="AJ44" s="2"/>
    </row>
    <row r="45" spans="1:36" ht="20.25" hidden="1" customHeight="1">
      <c r="A45" s="13" t="s">
        <v>59</v>
      </c>
      <c r="B45" s="347" t="s">
        <v>59</v>
      </c>
      <c r="C45" s="10"/>
      <c r="D45" s="10"/>
      <c r="E45" s="370"/>
      <c r="F45" s="370"/>
      <c r="G45" s="370"/>
      <c r="H45" s="370"/>
      <c r="I45" s="370"/>
      <c r="J45" s="370"/>
      <c r="K45" s="370"/>
      <c r="L45" s="370"/>
      <c r="M45" s="370"/>
      <c r="N45" s="370"/>
      <c r="O45" s="370"/>
      <c r="P45" s="370"/>
      <c r="Q45" s="370"/>
      <c r="R45" s="370"/>
      <c r="S45" s="370"/>
      <c r="T45" s="370"/>
      <c r="U45" s="370"/>
      <c r="V45" s="370"/>
      <c r="W45" s="370"/>
      <c r="X45" s="370"/>
      <c r="Y45" s="370"/>
      <c r="Z45" s="370"/>
      <c r="AA45" s="370"/>
      <c r="AB45" s="370"/>
      <c r="AC45" s="370"/>
      <c r="AD45" s="370"/>
      <c r="AE45" s="370"/>
      <c r="AF45" s="370"/>
      <c r="AG45" s="370"/>
      <c r="AH45" s="370"/>
      <c r="AI45" s="370"/>
      <c r="AJ45" s="2"/>
    </row>
    <row r="46" spans="1:36" ht="20.25" customHeight="1">
      <c r="A46" s="166" t="s">
        <v>60</v>
      </c>
      <c r="B46" s="351" t="s">
        <v>61</v>
      </c>
      <c r="C46" s="10"/>
      <c r="D46" s="10"/>
      <c r="E46" s="370"/>
      <c r="F46" s="370"/>
      <c r="G46" s="370"/>
      <c r="H46" s="370"/>
      <c r="I46" s="370"/>
      <c r="J46" s="370"/>
      <c r="K46" s="370"/>
      <c r="L46" s="370"/>
      <c r="M46" s="370"/>
      <c r="N46" s="370"/>
      <c r="O46" s="370"/>
      <c r="P46" s="370"/>
      <c r="Q46" s="370"/>
      <c r="R46" s="370"/>
      <c r="S46" s="370"/>
      <c r="T46" s="370"/>
      <c r="U46" s="370"/>
      <c r="V46" s="370"/>
      <c r="W46" s="370"/>
      <c r="X46" s="370"/>
      <c r="Y46" s="370"/>
      <c r="Z46" s="370"/>
      <c r="AA46" s="370"/>
      <c r="AB46" s="370"/>
      <c r="AC46" s="370"/>
      <c r="AD46" s="370"/>
      <c r="AE46" s="370"/>
      <c r="AF46" s="370"/>
      <c r="AG46" s="370"/>
      <c r="AH46" s="370"/>
      <c r="AI46" s="370"/>
      <c r="AJ46" s="2"/>
    </row>
    <row r="47" spans="1:36" ht="20.25" hidden="1" customHeight="1">
      <c r="A47" s="13" t="s">
        <v>62</v>
      </c>
      <c r="B47" s="347" t="s">
        <v>63</v>
      </c>
      <c r="C47" s="10"/>
      <c r="D47" s="10"/>
      <c r="E47" s="370"/>
      <c r="F47" s="370"/>
      <c r="G47" s="370"/>
      <c r="H47" s="370"/>
      <c r="I47" s="370"/>
      <c r="J47" s="370"/>
      <c r="K47" s="370"/>
      <c r="L47" s="370"/>
      <c r="M47" s="370"/>
      <c r="N47" s="370"/>
      <c r="O47" s="370"/>
      <c r="P47" s="370"/>
      <c r="Q47" s="370"/>
      <c r="R47" s="370"/>
      <c r="S47" s="370"/>
      <c r="T47" s="370"/>
      <c r="U47" s="370"/>
      <c r="V47" s="370"/>
      <c r="W47" s="370"/>
      <c r="X47" s="370"/>
      <c r="Y47" s="370"/>
      <c r="Z47" s="370"/>
      <c r="AA47" s="370"/>
      <c r="AB47" s="370"/>
      <c r="AC47" s="370"/>
      <c r="AD47" s="370"/>
      <c r="AE47" s="370"/>
      <c r="AF47" s="370"/>
      <c r="AG47" s="370"/>
      <c r="AH47" s="370"/>
      <c r="AI47" s="370"/>
      <c r="AJ47" s="2"/>
    </row>
    <row r="48" spans="1:36" ht="20.25" hidden="1" customHeight="1">
      <c r="A48" s="15" t="s">
        <v>62</v>
      </c>
      <c r="B48" s="16"/>
      <c r="C48" s="10"/>
      <c r="D48" s="10"/>
      <c r="E48" s="370"/>
      <c r="F48" s="370"/>
      <c r="G48" s="370"/>
      <c r="H48" s="370"/>
      <c r="I48" s="370"/>
      <c r="J48" s="370"/>
      <c r="K48" s="370"/>
      <c r="L48" s="370"/>
      <c r="M48" s="370"/>
      <c r="N48" s="370"/>
      <c r="O48" s="370"/>
      <c r="P48" s="370"/>
      <c r="Q48" s="370"/>
      <c r="R48" s="370"/>
      <c r="S48" s="370"/>
      <c r="T48" s="370"/>
      <c r="U48" s="370"/>
      <c r="V48" s="370"/>
      <c r="W48" s="370"/>
      <c r="X48" s="370"/>
      <c r="Y48" s="370"/>
      <c r="Z48" s="370"/>
      <c r="AA48" s="370"/>
      <c r="AB48" s="370"/>
      <c r="AC48" s="370"/>
      <c r="AD48" s="370"/>
      <c r="AE48" s="370"/>
      <c r="AF48" s="370"/>
      <c r="AG48" s="370"/>
      <c r="AH48" s="370"/>
      <c r="AI48" s="370"/>
      <c r="AJ48" s="2"/>
    </row>
    <row r="49" spans="1:36" ht="20.25" hidden="1" customHeight="1">
      <c r="A49" s="15" t="s">
        <v>62</v>
      </c>
      <c r="B49" s="16"/>
      <c r="C49" s="10"/>
      <c r="D49" s="10"/>
      <c r="E49" s="370"/>
      <c r="F49" s="370"/>
      <c r="G49" s="370"/>
      <c r="H49" s="370"/>
      <c r="I49" s="370"/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  <c r="X49" s="370"/>
      <c r="Y49" s="370"/>
      <c r="Z49" s="370"/>
      <c r="AA49" s="370"/>
      <c r="AB49" s="370"/>
      <c r="AC49" s="370"/>
      <c r="AD49" s="370"/>
      <c r="AE49" s="370"/>
      <c r="AF49" s="370"/>
      <c r="AG49" s="370"/>
      <c r="AH49" s="370"/>
      <c r="AI49" s="370"/>
      <c r="AJ49" s="2"/>
    </row>
    <row r="50" spans="1:36" ht="20.25" hidden="1" customHeight="1">
      <c r="A50" s="13" t="s">
        <v>59</v>
      </c>
      <c r="B50" s="347" t="s">
        <v>59</v>
      </c>
      <c r="C50" s="10"/>
      <c r="D50" s="10"/>
      <c r="E50" s="370"/>
      <c r="F50" s="370"/>
      <c r="G50" s="370"/>
      <c r="H50" s="370"/>
      <c r="I50" s="370"/>
      <c r="J50" s="370"/>
      <c r="K50" s="370"/>
      <c r="L50" s="370"/>
      <c r="M50" s="370"/>
      <c r="N50" s="370"/>
      <c r="O50" s="370"/>
      <c r="P50" s="370"/>
      <c r="Q50" s="370"/>
      <c r="R50" s="370"/>
      <c r="S50" s="370"/>
      <c r="T50" s="370"/>
      <c r="U50" s="370"/>
      <c r="V50" s="370"/>
      <c r="W50" s="370"/>
      <c r="X50" s="370"/>
      <c r="Y50" s="370"/>
      <c r="Z50" s="370"/>
      <c r="AA50" s="370"/>
      <c r="AB50" s="370"/>
      <c r="AC50" s="370"/>
      <c r="AD50" s="370"/>
      <c r="AE50" s="370"/>
      <c r="AF50" s="370"/>
      <c r="AG50" s="370"/>
      <c r="AH50" s="370"/>
      <c r="AI50" s="370"/>
      <c r="AJ50" s="2"/>
    </row>
    <row r="51" spans="1:36" ht="20.25" hidden="1" customHeight="1">
      <c r="A51" s="13" t="s">
        <v>64</v>
      </c>
      <c r="B51" s="347" t="s">
        <v>65</v>
      </c>
      <c r="C51" s="10"/>
      <c r="D51" s="10"/>
      <c r="E51" s="370"/>
      <c r="F51" s="370"/>
      <c r="G51" s="370"/>
      <c r="H51" s="370"/>
      <c r="I51" s="370"/>
      <c r="J51" s="370"/>
      <c r="K51" s="370"/>
      <c r="L51" s="370"/>
      <c r="M51" s="370"/>
      <c r="N51" s="370"/>
      <c r="O51" s="370"/>
      <c r="P51" s="370"/>
      <c r="Q51" s="370"/>
      <c r="R51" s="370"/>
      <c r="S51" s="370"/>
      <c r="T51" s="370"/>
      <c r="U51" s="370"/>
      <c r="V51" s="370"/>
      <c r="W51" s="370"/>
      <c r="X51" s="370"/>
      <c r="Y51" s="370"/>
      <c r="Z51" s="370"/>
      <c r="AA51" s="370"/>
      <c r="AB51" s="370"/>
      <c r="AC51" s="370"/>
      <c r="AD51" s="370"/>
      <c r="AE51" s="370"/>
      <c r="AF51" s="370"/>
      <c r="AG51" s="370"/>
      <c r="AH51" s="370"/>
      <c r="AI51" s="370"/>
      <c r="AJ51" s="2"/>
    </row>
    <row r="52" spans="1:36" ht="20.25" hidden="1" customHeight="1">
      <c r="A52" s="13" t="s">
        <v>64</v>
      </c>
      <c r="B52" s="14" t="s">
        <v>58</v>
      </c>
      <c r="C52" s="10"/>
      <c r="D52" s="10"/>
      <c r="E52" s="370"/>
      <c r="F52" s="370"/>
      <c r="G52" s="370"/>
      <c r="H52" s="370"/>
      <c r="I52" s="370"/>
      <c r="J52" s="370"/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0"/>
      <c r="Y52" s="370"/>
      <c r="Z52" s="370"/>
      <c r="AA52" s="370"/>
      <c r="AB52" s="370"/>
      <c r="AC52" s="370"/>
      <c r="AD52" s="370"/>
      <c r="AE52" s="370"/>
      <c r="AF52" s="370"/>
      <c r="AG52" s="370"/>
      <c r="AH52" s="370"/>
      <c r="AI52" s="370"/>
      <c r="AJ52" s="2"/>
    </row>
    <row r="53" spans="1:36" ht="20.25" hidden="1" customHeight="1">
      <c r="A53" s="13" t="s">
        <v>64</v>
      </c>
      <c r="B53" s="14" t="s">
        <v>58</v>
      </c>
      <c r="C53" s="10"/>
      <c r="D53" s="10"/>
      <c r="E53" s="370"/>
      <c r="F53" s="370"/>
      <c r="G53" s="370"/>
      <c r="H53" s="370"/>
      <c r="I53" s="370"/>
      <c r="J53" s="370"/>
      <c r="K53" s="370"/>
      <c r="L53" s="370"/>
      <c r="M53" s="370"/>
      <c r="N53" s="370"/>
      <c r="O53" s="370"/>
      <c r="P53" s="370"/>
      <c r="Q53" s="370"/>
      <c r="R53" s="370"/>
      <c r="S53" s="370"/>
      <c r="T53" s="370"/>
      <c r="U53" s="370"/>
      <c r="V53" s="370"/>
      <c r="W53" s="370"/>
      <c r="X53" s="370"/>
      <c r="Y53" s="370"/>
      <c r="Z53" s="370"/>
      <c r="AA53" s="370"/>
      <c r="AB53" s="370"/>
      <c r="AC53" s="370"/>
      <c r="AD53" s="370"/>
      <c r="AE53" s="370"/>
      <c r="AF53" s="370"/>
      <c r="AG53" s="370"/>
      <c r="AH53" s="370"/>
      <c r="AI53" s="370"/>
      <c r="AJ53" s="2"/>
    </row>
    <row r="54" spans="1:36" ht="20.25" hidden="1" customHeight="1">
      <c r="A54" s="13" t="s">
        <v>59</v>
      </c>
      <c r="B54" s="347" t="s">
        <v>59</v>
      </c>
      <c r="C54" s="10"/>
      <c r="D54" s="10"/>
      <c r="E54" s="370"/>
      <c r="F54" s="370"/>
      <c r="G54" s="370"/>
      <c r="H54" s="370"/>
      <c r="I54" s="370"/>
      <c r="J54" s="370"/>
      <c r="K54" s="370"/>
      <c r="L54" s="370"/>
      <c r="M54" s="370"/>
      <c r="N54" s="370"/>
      <c r="O54" s="370"/>
      <c r="P54" s="370"/>
      <c r="Q54" s="370"/>
      <c r="R54" s="370"/>
      <c r="S54" s="370"/>
      <c r="T54" s="370"/>
      <c r="U54" s="370"/>
      <c r="V54" s="370"/>
      <c r="W54" s="370"/>
      <c r="X54" s="370"/>
      <c r="Y54" s="370"/>
      <c r="Z54" s="370"/>
      <c r="AA54" s="370"/>
      <c r="AB54" s="370"/>
      <c r="AC54" s="370"/>
      <c r="AD54" s="370"/>
      <c r="AE54" s="370"/>
      <c r="AF54" s="370"/>
      <c r="AG54" s="370"/>
      <c r="AH54" s="370"/>
      <c r="AI54" s="370"/>
      <c r="AJ54" s="2"/>
    </row>
    <row r="55" spans="1:36" ht="20.25" customHeight="1">
      <c r="A55" s="166" t="s">
        <v>66</v>
      </c>
      <c r="B55" s="351" t="s">
        <v>67</v>
      </c>
      <c r="C55" s="10"/>
      <c r="D55" s="10"/>
      <c r="E55" s="370"/>
      <c r="F55" s="370"/>
      <c r="G55" s="370"/>
      <c r="H55" s="370"/>
      <c r="I55" s="370"/>
      <c r="J55" s="370"/>
      <c r="K55" s="370"/>
      <c r="L55" s="370"/>
      <c r="M55" s="370"/>
      <c r="N55" s="370"/>
      <c r="O55" s="370"/>
      <c r="P55" s="370"/>
      <c r="Q55" s="370"/>
      <c r="R55" s="370"/>
      <c r="S55" s="370"/>
      <c r="T55" s="370"/>
      <c r="U55" s="370"/>
      <c r="V55" s="370"/>
      <c r="W55" s="370"/>
      <c r="X55" s="370"/>
      <c r="Y55" s="370"/>
      <c r="Z55" s="370"/>
      <c r="AA55" s="370"/>
      <c r="AB55" s="370"/>
      <c r="AC55" s="370"/>
      <c r="AD55" s="370"/>
      <c r="AE55" s="370"/>
      <c r="AF55" s="370"/>
      <c r="AG55" s="370"/>
      <c r="AH55" s="370"/>
      <c r="AI55" s="370"/>
      <c r="AJ55" s="2"/>
    </row>
    <row r="56" spans="1:36" ht="20.25" hidden="1" customHeight="1">
      <c r="A56" s="13" t="s">
        <v>68</v>
      </c>
      <c r="B56" s="354" t="s">
        <v>69</v>
      </c>
      <c r="C56" s="10"/>
      <c r="D56" s="10"/>
      <c r="E56" s="370"/>
      <c r="F56" s="370"/>
      <c r="G56" s="370"/>
      <c r="H56" s="370"/>
      <c r="I56" s="370"/>
      <c r="J56" s="370"/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  <c r="X56" s="370"/>
      <c r="Y56" s="370"/>
      <c r="Z56" s="370"/>
      <c r="AA56" s="370"/>
      <c r="AB56" s="370"/>
      <c r="AC56" s="370"/>
      <c r="AD56" s="370"/>
      <c r="AE56" s="370"/>
      <c r="AF56" s="370"/>
      <c r="AG56" s="370"/>
      <c r="AH56" s="370"/>
      <c r="AI56" s="370"/>
      <c r="AJ56" s="2"/>
    </row>
    <row r="57" spans="1:36" ht="20.25" hidden="1" customHeight="1">
      <c r="A57" s="13" t="s">
        <v>68</v>
      </c>
      <c r="B57" s="347" t="s">
        <v>70</v>
      </c>
      <c r="C57" s="10"/>
      <c r="D57" s="10"/>
      <c r="E57" s="370"/>
      <c r="F57" s="370"/>
      <c r="G57" s="370"/>
      <c r="H57" s="370"/>
      <c r="I57" s="370"/>
      <c r="J57" s="370"/>
      <c r="K57" s="370"/>
      <c r="L57" s="370"/>
      <c r="M57" s="370"/>
      <c r="N57" s="370"/>
      <c r="O57" s="370"/>
      <c r="P57" s="370"/>
      <c r="Q57" s="370"/>
      <c r="R57" s="370"/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370"/>
      <c r="AE57" s="370"/>
      <c r="AF57" s="370"/>
      <c r="AG57" s="370"/>
      <c r="AH57" s="370"/>
      <c r="AI57" s="370"/>
      <c r="AJ57" s="2"/>
    </row>
    <row r="58" spans="1:36" ht="20.25" hidden="1" customHeight="1">
      <c r="A58" s="13" t="s">
        <v>68</v>
      </c>
      <c r="B58" s="14" t="s">
        <v>58</v>
      </c>
      <c r="C58" s="10"/>
      <c r="D58" s="10"/>
      <c r="E58" s="370"/>
      <c r="F58" s="370"/>
      <c r="G58" s="370"/>
      <c r="H58" s="370"/>
      <c r="I58" s="370"/>
      <c r="J58" s="370"/>
      <c r="K58" s="370"/>
      <c r="L58" s="370"/>
      <c r="M58" s="370"/>
      <c r="N58" s="370"/>
      <c r="O58" s="370"/>
      <c r="P58" s="370"/>
      <c r="Q58" s="370"/>
      <c r="R58" s="370"/>
      <c r="S58" s="370"/>
      <c r="T58" s="370"/>
      <c r="U58" s="370"/>
      <c r="V58" s="370"/>
      <c r="W58" s="370"/>
      <c r="X58" s="370"/>
      <c r="Y58" s="370"/>
      <c r="Z58" s="370"/>
      <c r="AA58" s="370"/>
      <c r="AB58" s="370"/>
      <c r="AC58" s="370"/>
      <c r="AD58" s="370"/>
      <c r="AE58" s="370"/>
      <c r="AF58" s="370"/>
      <c r="AG58" s="370"/>
      <c r="AH58" s="370"/>
      <c r="AI58" s="370"/>
      <c r="AJ58" s="2"/>
    </row>
    <row r="59" spans="1:36" ht="20.25" hidden="1" customHeight="1">
      <c r="A59" s="13" t="s">
        <v>68</v>
      </c>
      <c r="B59" s="14" t="s">
        <v>58</v>
      </c>
      <c r="C59" s="10"/>
      <c r="D59" s="10"/>
      <c r="E59" s="370"/>
      <c r="F59" s="370"/>
      <c r="G59" s="370"/>
      <c r="H59" s="370"/>
      <c r="I59" s="370"/>
      <c r="J59" s="370"/>
      <c r="K59" s="370"/>
      <c r="L59" s="370"/>
      <c r="M59" s="370"/>
      <c r="N59" s="370"/>
      <c r="O59" s="370"/>
      <c r="P59" s="370"/>
      <c r="Q59" s="370"/>
      <c r="R59" s="370"/>
      <c r="S59" s="370"/>
      <c r="T59" s="370"/>
      <c r="U59" s="370"/>
      <c r="V59" s="370"/>
      <c r="W59" s="370"/>
      <c r="X59" s="370"/>
      <c r="Y59" s="370"/>
      <c r="Z59" s="370"/>
      <c r="AA59" s="370"/>
      <c r="AB59" s="370"/>
      <c r="AC59" s="370"/>
      <c r="AD59" s="370"/>
      <c r="AE59" s="370"/>
      <c r="AF59" s="370"/>
      <c r="AG59" s="370"/>
      <c r="AH59" s="370"/>
      <c r="AI59" s="370"/>
      <c r="AJ59" s="2"/>
    </row>
    <row r="60" spans="1:36" ht="20.25" hidden="1" customHeight="1">
      <c r="A60" s="13" t="s">
        <v>59</v>
      </c>
      <c r="B60" s="347" t="s">
        <v>59</v>
      </c>
      <c r="C60" s="10"/>
      <c r="D60" s="10"/>
      <c r="E60" s="370"/>
      <c r="F60" s="370"/>
      <c r="G60" s="370"/>
      <c r="H60" s="370"/>
      <c r="I60" s="370"/>
      <c r="J60" s="370"/>
      <c r="K60" s="370"/>
      <c r="L60" s="370"/>
      <c r="M60" s="370"/>
      <c r="N60" s="370"/>
      <c r="O60" s="370"/>
      <c r="P60" s="370"/>
      <c r="Q60" s="370"/>
      <c r="R60" s="370"/>
      <c r="S60" s="370"/>
      <c r="T60" s="370"/>
      <c r="U60" s="370"/>
      <c r="V60" s="370"/>
      <c r="W60" s="370"/>
      <c r="X60" s="370"/>
      <c r="Y60" s="370"/>
      <c r="Z60" s="370"/>
      <c r="AA60" s="370"/>
      <c r="AB60" s="370"/>
      <c r="AC60" s="370"/>
      <c r="AD60" s="370"/>
      <c r="AE60" s="370"/>
      <c r="AF60" s="370"/>
      <c r="AG60" s="370"/>
      <c r="AH60" s="370"/>
      <c r="AI60" s="370"/>
      <c r="AJ60" s="2"/>
    </row>
    <row r="61" spans="1:36" ht="20.25" hidden="1" customHeight="1">
      <c r="A61" s="13" t="s">
        <v>68</v>
      </c>
      <c r="B61" s="347" t="s">
        <v>71</v>
      </c>
      <c r="C61" s="10"/>
      <c r="D61" s="10"/>
      <c r="E61" s="370"/>
      <c r="F61" s="370"/>
      <c r="G61" s="370"/>
      <c r="H61" s="370"/>
      <c r="I61" s="370"/>
      <c r="J61" s="370"/>
      <c r="K61" s="370"/>
      <c r="L61" s="370"/>
      <c r="M61" s="370"/>
      <c r="N61" s="370"/>
      <c r="O61" s="370"/>
      <c r="P61" s="370"/>
      <c r="Q61" s="370"/>
      <c r="R61" s="370"/>
      <c r="S61" s="370"/>
      <c r="T61" s="370"/>
      <c r="U61" s="370"/>
      <c r="V61" s="370"/>
      <c r="W61" s="370"/>
      <c r="X61" s="370"/>
      <c r="Y61" s="370"/>
      <c r="Z61" s="370"/>
      <c r="AA61" s="370"/>
      <c r="AB61" s="370"/>
      <c r="AC61" s="370"/>
      <c r="AD61" s="370"/>
      <c r="AE61" s="370"/>
      <c r="AF61" s="370"/>
      <c r="AG61" s="370"/>
      <c r="AH61" s="370"/>
      <c r="AI61" s="370"/>
      <c r="AJ61" s="2"/>
    </row>
    <row r="62" spans="1:36" ht="20.25" hidden="1" customHeight="1">
      <c r="A62" s="13" t="s">
        <v>68</v>
      </c>
      <c r="B62" s="16"/>
      <c r="C62" s="10"/>
      <c r="D62" s="10"/>
      <c r="E62" s="370"/>
      <c r="F62" s="370"/>
      <c r="G62" s="370"/>
      <c r="H62" s="370"/>
      <c r="I62" s="370"/>
      <c r="J62" s="370"/>
      <c r="K62" s="370"/>
      <c r="L62" s="370"/>
      <c r="M62" s="370"/>
      <c r="N62" s="370"/>
      <c r="O62" s="370"/>
      <c r="P62" s="370"/>
      <c r="Q62" s="370"/>
      <c r="R62" s="370"/>
      <c r="S62" s="370"/>
      <c r="T62" s="370"/>
      <c r="U62" s="370"/>
      <c r="V62" s="370"/>
      <c r="W62" s="370"/>
      <c r="X62" s="370"/>
      <c r="Y62" s="370"/>
      <c r="Z62" s="370"/>
      <c r="AA62" s="370"/>
      <c r="AB62" s="370"/>
      <c r="AC62" s="370"/>
      <c r="AD62" s="370"/>
      <c r="AE62" s="370"/>
      <c r="AF62" s="370"/>
      <c r="AG62" s="370"/>
      <c r="AH62" s="370"/>
      <c r="AI62" s="370"/>
      <c r="AJ62" s="2"/>
    </row>
    <row r="63" spans="1:36" ht="20.25" hidden="1" customHeight="1">
      <c r="A63" s="13" t="s">
        <v>68</v>
      </c>
      <c r="B63" s="16"/>
      <c r="C63" s="10"/>
      <c r="D63" s="10"/>
      <c r="E63" s="370"/>
      <c r="F63" s="370"/>
      <c r="G63" s="370"/>
      <c r="H63" s="370"/>
      <c r="I63" s="370"/>
      <c r="J63" s="370"/>
      <c r="K63" s="370"/>
      <c r="L63" s="370"/>
      <c r="M63" s="370"/>
      <c r="N63" s="370"/>
      <c r="O63" s="370"/>
      <c r="P63" s="370"/>
      <c r="Q63" s="370"/>
      <c r="R63" s="370"/>
      <c r="S63" s="370"/>
      <c r="T63" s="370"/>
      <c r="U63" s="370"/>
      <c r="V63" s="370"/>
      <c r="W63" s="370"/>
      <c r="X63" s="370"/>
      <c r="Y63" s="370"/>
      <c r="Z63" s="370"/>
      <c r="AA63" s="370"/>
      <c r="AB63" s="370"/>
      <c r="AC63" s="370"/>
      <c r="AD63" s="370"/>
      <c r="AE63" s="370"/>
      <c r="AF63" s="370"/>
      <c r="AG63" s="370"/>
      <c r="AH63" s="370"/>
      <c r="AI63" s="370"/>
      <c r="AJ63" s="2"/>
    </row>
    <row r="64" spans="1:36" ht="20.25" hidden="1" customHeight="1">
      <c r="A64" s="13" t="s">
        <v>59</v>
      </c>
      <c r="B64" s="347" t="s">
        <v>59</v>
      </c>
      <c r="C64" s="10"/>
      <c r="D64" s="10"/>
      <c r="E64" s="370"/>
      <c r="F64" s="370"/>
      <c r="G64" s="370"/>
      <c r="H64" s="370"/>
      <c r="I64" s="370"/>
      <c r="J64" s="370"/>
      <c r="K64" s="370"/>
      <c r="L64" s="370"/>
      <c r="M64" s="370"/>
      <c r="N64" s="370"/>
      <c r="O64" s="370"/>
      <c r="P64" s="370"/>
      <c r="Q64" s="370"/>
      <c r="R64" s="370"/>
      <c r="S64" s="370"/>
      <c r="T64" s="370"/>
      <c r="U64" s="370"/>
      <c r="V64" s="370"/>
      <c r="W64" s="370"/>
      <c r="X64" s="370"/>
      <c r="Y64" s="370"/>
      <c r="Z64" s="370"/>
      <c r="AA64" s="370"/>
      <c r="AB64" s="370"/>
      <c r="AC64" s="370"/>
      <c r="AD64" s="370"/>
      <c r="AE64" s="370"/>
      <c r="AF64" s="370"/>
      <c r="AG64" s="370"/>
      <c r="AH64" s="370"/>
      <c r="AI64" s="370"/>
      <c r="AJ64" s="2"/>
    </row>
    <row r="65" spans="1:36" ht="20.25" hidden="1" customHeight="1">
      <c r="A65" s="13" t="s">
        <v>68</v>
      </c>
      <c r="B65" s="347" t="s">
        <v>72</v>
      </c>
      <c r="C65" s="10"/>
      <c r="D65" s="10"/>
      <c r="E65" s="370"/>
      <c r="F65" s="370"/>
      <c r="G65" s="370"/>
      <c r="H65" s="370"/>
      <c r="I65" s="370"/>
      <c r="J65" s="370"/>
      <c r="K65" s="370"/>
      <c r="L65" s="370"/>
      <c r="M65" s="370"/>
      <c r="N65" s="370"/>
      <c r="O65" s="370"/>
      <c r="P65" s="370"/>
      <c r="Q65" s="370"/>
      <c r="R65" s="370"/>
      <c r="S65" s="370"/>
      <c r="T65" s="370"/>
      <c r="U65" s="370"/>
      <c r="V65" s="370"/>
      <c r="W65" s="370"/>
      <c r="X65" s="370"/>
      <c r="Y65" s="370"/>
      <c r="Z65" s="370"/>
      <c r="AA65" s="370"/>
      <c r="AB65" s="370"/>
      <c r="AC65" s="370"/>
      <c r="AD65" s="370"/>
      <c r="AE65" s="370"/>
      <c r="AF65" s="370"/>
      <c r="AG65" s="370"/>
      <c r="AH65" s="370"/>
      <c r="AI65" s="370"/>
      <c r="AJ65" s="2"/>
    </row>
    <row r="66" spans="1:36" ht="20.25" hidden="1" customHeight="1">
      <c r="A66" s="13"/>
      <c r="B66" s="347"/>
      <c r="C66" s="10"/>
      <c r="D66" s="10"/>
      <c r="E66" s="370"/>
      <c r="F66" s="370"/>
      <c r="G66" s="370"/>
      <c r="H66" s="370"/>
      <c r="I66" s="370"/>
      <c r="J66" s="370"/>
      <c r="K66" s="370"/>
      <c r="L66" s="370"/>
      <c r="M66" s="370"/>
      <c r="N66" s="370"/>
      <c r="O66" s="370"/>
      <c r="P66" s="370"/>
      <c r="Q66" s="370"/>
      <c r="R66" s="370"/>
      <c r="S66" s="370"/>
      <c r="T66" s="370"/>
      <c r="U66" s="370"/>
      <c r="V66" s="370"/>
      <c r="W66" s="370"/>
      <c r="X66" s="370"/>
      <c r="Y66" s="370"/>
      <c r="Z66" s="370"/>
      <c r="AA66" s="370"/>
      <c r="AB66" s="370"/>
      <c r="AC66" s="370"/>
      <c r="AD66" s="370"/>
      <c r="AE66" s="370"/>
      <c r="AF66" s="370"/>
      <c r="AG66" s="370"/>
      <c r="AH66" s="370"/>
      <c r="AI66" s="370"/>
      <c r="AJ66" s="2"/>
    </row>
    <row r="67" spans="1:36" ht="20.25" hidden="1" customHeight="1">
      <c r="A67" s="13" t="s">
        <v>59</v>
      </c>
      <c r="B67" s="347" t="s">
        <v>59</v>
      </c>
      <c r="C67" s="10"/>
      <c r="D67" s="1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  <c r="X67" s="370"/>
      <c r="Y67" s="370"/>
      <c r="Z67" s="370"/>
      <c r="AA67" s="370"/>
      <c r="AB67" s="370"/>
      <c r="AC67" s="370"/>
      <c r="AD67" s="370"/>
      <c r="AE67" s="370"/>
      <c r="AF67" s="370"/>
      <c r="AG67" s="370"/>
      <c r="AH67" s="370"/>
      <c r="AI67" s="370"/>
      <c r="AJ67" s="2"/>
    </row>
    <row r="68" spans="1:36" ht="20.25" hidden="1" customHeight="1">
      <c r="A68" s="13" t="s">
        <v>73</v>
      </c>
      <c r="B68" s="354" t="s">
        <v>69</v>
      </c>
      <c r="C68" s="10"/>
      <c r="D68" s="10"/>
      <c r="E68" s="370"/>
      <c r="F68" s="370"/>
      <c r="G68" s="370"/>
      <c r="H68" s="370"/>
      <c r="I68" s="370"/>
      <c r="J68" s="370"/>
      <c r="K68" s="370"/>
      <c r="L68" s="370"/>
      <c r="M68" s="370"/>
      <c r="N68" s="370"/>
      <c r="O68" s="370"/>
      <c r="P68" s="370"/>
      <c r="Q68" s="370"/>
      <c r="R68" s="370"/>
      <c r="S68" s="370"/>
      <c r="T68" s="370"/>
      <c r="U68" s="370"/>
      <c r="V68" s="370"/>
      <c r="W68" s="370"/>
      <c r="X68" s="370"/>
      <c r="Y68" s="370"/>
      <c r="Z68" s="370"/>
      <c r="AA68" s="370"/>
      <c r="AB68" s="370"/>
      <c r="AC68" s="370"/>
      <c r="AD68" s="370"/>
      <c r="AE68" s="370"/>
      <c r="AF68" s="370"/>
      <c r="AG68" s="370"/>
      <c r="AH68" s="370"/>
      <c r="AI68" s="370"/>
      <c r="AJ68" s="2"/>
    </row>
    <row r="69" spans="1:36" ht="20.25" hidden="1" customHeight="1">
      <c r="A69" s="13" t="s">
        <v>73</v>
      </c>
      <c r="B69" s="347" t="s">
        <v>70</v>
      </c>
      <c r="C69" s="10"/>
      <c r="D69" s="10"/>
      <c r="E69" s="370"/>
      <c r="F69" s="370"/>
      <c r="G69" s="370"/>
      <c r="H69" s="370"/>
      <c r="I69" s="370"/>
      <c r="J69" s="370"/>
      <c r="K69" s="370"/>
      <c r="L69" s="370"/>
      <c r="M69" s="370"/>
      <c r="N69" s="370"/>
      <c r="O69" s="370"/>
      <c r="P69" s="370"/>
      <c r="Q69" s="370"/>
      <c r="R69" s="370"/>
      <c r="S69" s="370"/>
      <c r="T69" s="370"/>
      <c r="U69" s="370"/>
      <c r="V69" s="370"/>
      <c r="W69" s="370"/>
      <c r="X69" s="370"/>
      <c r="Y69" s="370"/>
      <c r="Z69" s="370"/>
      <c r="AA69" s="370"/>
      <c r="AB69" s="370"/>
      <c r="AC69" s="370"/>
      <c r="AD69" s="370"/>
      <c r="AE69" s="370"/>
      <c r="AF69" s="370"/>
      <c r="AG69" s="370"/>
      <c r="AH69" s="370"/>
      <c r="AI69" s="370"/>
      <c r="AJ69" s="2"/>
    </row>
    <row r="70" spans="1:36" ht="20.25" hidden="1" customHeight="1">
      <c r="A70" s="13" t="s">
        <v>73</v>
      </c>
      <c r="B70" s="14" t="s">
        <v>58</v>
      </c>
      <c r="C70" s="10"/>
      <c r="D70" s="10"/>
      <c r="E70" s="370"/>
      <c r="F70" s="370"/>
      <c r="G70" s="370"/>
      <c r="H70" s="370"/>
      <c r="I70" s="370"/>
      <c r="J70" s="370"/>
      <c r="K70" s="370"/>
      <c r="L70" s="370"/>
      <c r="M70" s="370"/>
      <c r="N70" s="370"/>
      <c r="O70" s="370"/>
      <c r="P70" s="370"/>
      <c r="Q70" s="370"/>
      <c r="R70" s="370"/>
      <c r="S70" s="370"/>
      <c r="T70" s="370"/>
      <c r="U70" s="370"/>
      <c r="V70" s="370"/>
      <c r="W70" s="370"/>
      <c r="X70" s="370"/>
      <c r="Y70" s="370"/>
      <c r="Z70" s="370"/>
      <c r="AA70" s="370"/>
      <c r="AB70" s="370"/>
      <c r="AC70" s="370"/>
      <c r="AD70" s="370"/>
      <c r="AE70" s="370"/>
      <c r="AF70" s="370"/>
      <c r="AG70" s="370"/>
      <c r="AH70" s="370"/>
      <c r="AI70" s="370"/>
      <c r="AJ70" s="2"/>
    </row>
    <row r="71" spans="1:36" ht="20.25" hidden="1" customHeight="1">
      <c r="A71" s="13" t="s">
        <v>73</v>
      </c>
      <c r="B71" s="14" t="s">
        <v>58</v>
      </c>
      <c r="C71" s="10"/>
      <c r="D71" s="10"/>
      <c r="E71" s="370"/>
      <c r="F71" s="370"/>
      <c r="G71" s="370"/>
      <c r="H71" s="370"/>
      <c r="I71" s="370"/>
      <c r="J71" s="370"/>
      <c r="K71" s="370"/>
      <c r="L71" s="370"/>
      <c r="M71" s="370"/>
      <c r="N71" s="370"/>
      <c r="O71" s="370"/>
      <c r="P71" s="370"/>
      <c r="Q71" s="370"/>
      <c r="R71" s="370"/>
      <c r="S71" s="370"/>
      <c r="T71" s="370"/>
      <c r="U71" s="370"/>
      <c r="V71" s="370"/>
      <c r="W71" s="370"/>
      <c r="X71" s="370"/>
      <c r="Y71" s="370"/>
      <c r="Z71" s="370"/>
      <c r="AA71" s="370"/>
      <c r="AB71" s="370"/>
      <c r="AC71" s="370"/>
      <c r="AD71" s="370"/>
      <c r="AE71" s="370"/>
      <c r="AF71" s="370"/>
      <c r="AG71" s="370"/>
      <c r="AH71" s="370"/>
      <c r="AI71" s="370"/>
      <c r="AJ71" s="2"/>
    </row>
    <row r="72" spans="1:36" ht="20.25" hidden="1" customHeight="1">
      <c r="A72" s="13" t="s">
        <v>59</v>
      </c>
      <c r="B72" s="347" t="s">
        <v>59</v>
      </c>
      <c r="C72" s="10"/>
      <c r="D72" s="10"/>
      <c r="E72" s="370"/>
      <c r="F72" s="370"/>
      <c r="G72" s="370"/>
      <c r="H72" s="370"/>
      <c r="I72" s="370"/>
      <c r="J72" s="370"/>
      <c r="K72" s="370"/>
      <c r="L72" s="370"/>
      <c r="M72" s="370"/>
      <c r="N72" s="370"/>
      <c r="O72" s="370"/>
      <c r="P72" s="370"/>
      <c r="Q72" s="370"/>
      <c r="R72" s="370"/>
      <c r="S72" s="370"/>
      <c r="T72" s="370"/>
      <c r="U72" s="370"/>
      <c r="V72" s="370"/>
      <c r="W72" s="370"/>
      <c r="X72" s="370"/>
      <c r="Y72" s="370"/>
      <c r="Z72" s="370"/>
      <c r="AA72" s="370"/>
      <c r="AB72" s="370"/>
      <c r="AC72" s="370"/>
      <c r="AD72" s="370"/>
      <c r="AE72" s="370"/>
      <c r="AF72" s="370"/>
      <c r="AG72" s="370"/>
      <c r="AH72" s="370"/>
      <c r="AI72" s="370"/>
      <c r="AJ72" s="2"/>
    </row>
    <row r="73" spans="1:36" ht="20.25" hidden="1" customHeight="1">
      <c r="A73" s="13" t="s">
        <v>73</v>
      </c>
      <c r="B73" s="347" t="s">
        <v>71</v>
      </c>
      <c r="C73" s="10"/>
      <c r="D73" s="10"/>
      <c r="E73" s="370"/>
      <c r="F73" s="370"/>
      <c r="G73" s="370"/>
      <c r="H73" s="370"/>
      <c r="I73" s="370"/>
      <c r="J73" s="370"/>
      <c r="K73" s="370"/>
      <c r="L73" s="370"/>
      <c r="M73" s="370"/>
      <c r="N73" s="370"/>
      <c r="O73" s="370"/>
      <c r="P73" s="370"/>
      <c r="Q73" s="370"/>
      <c r="R73" s="370"/>
      <c r="S73" s="370"/>
      <c r="T73" s="370"/>
      <c r="U73" s="370"/>
      <c r="V73" s="370"/>
      <c r="W73" s="370"/>
      <c r="X73" s="370"/>
      <c r="Y73" s="370"/>
      <c r="Z73" s="370"/>
      <c r="AA73" s="370"/>
      <c r="AB73" s="370"/>
      <c r="AC73" s="370"/>
      <c r="AD73" s="370"/>
      <c r="AE73" s="370"/>
      <c r="AF73" s="370"/>
      <c r="AG73" s="370"/>
      <c r="AH73" s="370"/>
      <c r="AI73" s="370"/>
      <c r="AJ73" s="2"/>
    </row>
    <row r="74" spans="1:36" ht="20.25" hidden="1" customHeight="1">
      <c r="A74" s="13" t="s">
        <v>73</v>
      </c>
      <c r="B74" s="14" t="s">
        <v>58</v>
      </c>
      <c r="C74" s="10"/>
      <c r="D74" s="10"/>
      <c r="E74" s="370"/>
      <c r="F74" s="370"/>
      <c r="G74" s="370"/>
      <c r="H74" s="370"/>
      <c r="I74" s="370"/>
      <c r="J74" s="370"/>
      <c r="K74" s="370"/>
      <c r="L74" s="370"/>
      <c r="M74" s="370"/>
      <c r="N74" s="370"/>
      <c r="O74" s="370"/>
      <c r="P74" s="370"/>
      <c r="Q74" s="370"/>
      <c r="R74" s="370"/>
      <c r="S74" s="370"/>
      <c r="T74" s="370"/>
      <c r="U74" s="370"/>
      <c r="V74" s="370"/>
      <c r="W74" s="370"/>
      <c r="X74" s="370"/>
      <c r="Y74" s="370"/>
      <c r="Z74" s="370"/>
      <c r="AA74" s="370"/>
      <c r="AB74" s="370"/>
      <c r="AC74" s="370"/>
      <c r="AD74" s="370"/>
      <c r="AE74" s="370"/>
      <c r="AF74" s="370"/>
      <c r="AG74" s="370"/>
      <c r="AH74" s="370"/>
      <c r="AI74" s="370"/>
      <c r="AJ74" s="2"/>
    </row>
    <row r="75" spans="1:36" ht="20.25" hidden="1" customHeight="1">
      <c r="A75" s="13" t="s">
        <v>73</v>
      </c>
      <c r="B75" s="14" t="s">
        <v>58</v>
      </c>
      <c r="C75" s="10"/>
      <c r="D75" s="10"/>
      <c r="E75" s="370"/>
      <c r="F75" s="370"/>
      <c r="G75" s="370"/>
      <c r="H75" s="370"/>
      <c r="I75" s="370"/>
      <c r="J75" s="370"/>
      <c r="K75" s="370"/>
      <c r="L75" s="370"/>
      <c r="M75" s="370"/>
      <c r="N75" s="370"/>
      <c r="O75" s="370"/>
      <c r="P75" s="370"/>
      <c r="Q75" s="370"/>
      <c r="R75" s="370"/>
      <c r="S75" s="370"/>
      <c r="T75" s="370"/>
      <c r="U75" s="370"/>
      <c r="V75" s="370"/>
      <c r="W75" s="370"/>
      <c r="X75" s="370"/>
      <c r="Y75" s="370"/>
      <c r="Z75" s="370"/>
      <c r="AA75" s="370"/>
      <c r="AB75" s="370"/>
      <c r="AC75" s="370"/>
      <c r="AD75" s="370"/>
      <c r="AE75" s="370"/>
      <c r="AF75" s="370"/>
      <c r="AG75" s="370"/>
      <c r="AH75" s="370"/>
      <c r="AI75" s="370"/>
      <c r="AJ75" s="2"/>
    </row>
    <row r="76" spans="1:36" ht="20.25" hidden="1" customHeight="1">
      <c r="A76" s="13" t="s">
        <v>59</v>
      </c>
      <c r="B76" s="347" t="s">
        <v>59</v>
      </c>
      <c r="C76" s="10"/>
      <c r="D76" s="10"/>
      <c r="E76" s="370"/>
      <c r="F76" s="370"/>
      <c r="G76" s="370"/>
      <c r="H76" s="370"/>
      <c r="I76" s="370"/>
      <c r="J76" s="370"/>
      <c r="K76" s="370"/>
      <c r="L76" s="370"/>
      <c r="M76" s="370"/>
      <c r="N76" s="370"/>
      <c r="O76" s="370"/>
      <c r="P76" s="370"/>
      <c r="Q76" s="370"/>
      <c r="R76" s="370"/>
      <c r="S76" s="370"/>
      <c r="T76" s="370"/>
      <c r="U76" s="370"/>
      <c r="V76" s="370"/>
      <c r="W76" s="370"/>
      <c r="X76" s="370"/>
      <c r="Y76" s="370"/>
      <c r="Z76" s="370"/>
      <c r="AA76" s="370"/>
      <c r="AB76" s="370"/>
      <c r="AC76" s="370"/>
      <c r="AD76" s="370"/>
      <c r="AE76" s="370"/>
      <c r="AF76" s="370"/>
      <c r="AG76" s="370"/>
      <c r="AH76" s="370"/>
      <c r="AI76" s="370"/>
      <c r="AJ76" s="2"/>
    </row>
    <row r="77" spans="1:36" ht="20.25" hidden="1" customHeight="1">
      <c r="A77" s="13" t="s">
        <v>73</v>
      </c>
      <c r="B77" s="347" t="s">
        <v>74</v>
      </c>
      <c r="C77" s="10"/>
      <c r="D77" s="1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0"/>
      <c r="R77" s="370"/>
      <c r="S77" s="370"/>
      <c r="T77" s="370"/>
      <c r="U77" s="370"/>
      <c r="V77" s="370"/>
      <c r="W77" s="370"/>
      <c r="X77" s="370"/>
      <c r="Y77" s="370"/>
      <c r="Z77" s="370"/>
      <c r="AA77" s="370"/>
      <c r="AB77" s="370"/>
      <c r="AC77" s="370"/>
      <c r="AD77" s="370"/>
      <c r="AE77" s="370"/>
      <c r="AF77" s="370"/>
      <c r="AG77" s="370"/>
      <c r="AH77" s="370"/>
      <c r="AI77" s="370"/>
      <c r="AJ77" s="2"/>
    </row>
    <row r="78" spans="1:36" ht="20.25" hidden="1" customHeight="1">
      <c r="A78" s="13" t="s">
        <v>73</v>
      </c>
      <c r="B78" s="14" t="s">
        <v>58</v>
      </c>
      <c r="C78" s="10"/>
      <c r="D78" s="10"/>
      <c r="E78" s="370"/>
      <c r="F78" s="370"/>
      <c r="G78" s="370"/>
      <c r="H78" s="370"/>
      <c r="I78" s="370"/>
      <c r="J78" s="370"/>
      <c r="K78" s="370"/>
      <c r="L78" s="370"/>
      <c r="M78" s="370"/>
      <c r="N78" s="370"/>
      <c r="O78" s="370"/>
      <c r="P78" s="370"/>
      <c r="Q78" s="370"/>
      <c r="R78" s="370"/>
      <c r="S78" s="370"/>
      <c r="T78" s="370"/>
      <c r="U78" s="370"/>
      <c r="V78" s="370"/>
      <c r="W78" s="370"/>
      <c r="X78" s="370"/>
      <c r="Y78" s="370"/>
      <c r="Z78" s="370"/>
      <c r="AA78" s="370"/>
      <c r="AB78" s="370"/>
      <c r="AC78" s="370"/>
      <c r="AD78" s="370"/>
      <c r="AE78" s="370"/>
      <c r="AF78" s="370"/>
      <c r="AG78" s="370"/>
      <c r="AH78" s="370"/>
      <c r="AI78" s="370"/>
      <c r="AJ78" s="2"/>
    </row>
    <row r="79" spans="1:36" ht="20.25" hidden="1" customHeight="1">
      <c r="A79" s="13" t="s">
        <v>73</v>
      </c>
      <c r="B79" s="14" t="s">
        <v>58</v>
      </c>
      <c r="C79" s="10"/>
      <c r="D79" s="10"/>
      <c r="E79" s="370"/>
      <c r="F79" s="370"/>
      <c r="G79" s="370"/>
      <c r="H79" s="370"/>
      <c r="I79" s="370"/>
      <c r="J79" s="370"/>
      <c r="K79" s="370"/>
      <c r="L79" s="370"/>
      <c r="M79" s="370"/>
      <c r="N79" s="370"/>
      <c r="O79" s="370"/>
      <c r="P79" s="370"/>
      <c r="Q79" s="370"/>
      <c r="R79" s="370"/>
      <c r="S79" s="370"/>
      <c r="T79" s="370"/>
      <c r="U79" s="370"/>
      <c r="V79" s="370"/>
      <c r="W79" s="370"/>
      <c r="X79" s="370"/>
      <c r="Y79" s="370"/>
      <c r="Z79" s="370"/>
      <c r="AA79" s="370"/>
      <c r="AB79" s="370"/>
      <c r="AC79" s="370"/>
      <c r="AD79" s="370"/>
      <c r="AE79" s="370"/>
      <c r="AF79" s="370"/>
      <c r="AG79" s="370"/>
      <c r="AH79" s="370"/>
      <c r="AI79" s="370"/>
      <c r="AJ79" s="2"/>
    </row>
    <row r="80" spans="1:36" ht="20.25" hidden="1" customHeight="1">
      <c r="A80" s="13" t="s">
        <v>59</v>
      </c>
      <c r="B80" s="347" t="s">
        <v>59</v>
      </c>
      <c r="C80" s="10"/>
      <c r="D80" s="10"/>
      <c r="E80" s="370"/>
      <c r="F80" s="370"/>
      <c r="G80" s="370"/>
      <c r="H80" s="370"/>
      <c r="I80" s="370"/>
      <c r="J80" s="370"/>
      <c r="K80" s="370"/>
      <c r="L80" s="370"/>
      <c r="M80" s="370"/>
      <c r="N80" s="370"/>
      <c r="O80" s="370"/>
      <c r="P80" s="370"/>
      <c r="Q80" s="370"/>
      <c r="R80" s="370"/>
      <c r="S80" s="370"/>
      <c r="T80" s="370"/>
      <c r="U80" s="370"/>
      <c r="V80" s="370"/>
      <c r="W80" s="370"/>
      <c r="X80" s="370"/>
      <c r="Y80" s="370"/>
      <c r="Z80" s="370"/>
      <c r="AA80" s="370"/>
      <c r="AB80" s="370"/>
      <c r="AC80" s="370"/>
      <c r="AD80" s="370"/>
      <c r="AE80" s="370"/>
      <c r="AF80" s="370"/>
      <c r="AG80" s="370"/>
      <c r="AH80" s="370"/>
      <c r="AI80" s="370"/>
      <c r="AJ80" s="2"/>
    </row>
    <row r="81" spans="1:36" ht="20.25" hidden="1" customHeight="1">
      <c r="A81" s="166" t="s">
        <v>75</v>
      </c>
      <c r="B81" s="351" t="s">
        <v>76</v>
      </c>
      <c r="C81" s="10"/>
      <c r="D81" s="10"/>
      <c r="E81" s="370"/>
      <c r="F81" s="370"/>
      <c r="G81" s="370"/>
      <c r="H81" s="370"/>
      <c r="I81" s="370"/>
      <c r="J81" s="370"/>
      <c r="K81" s="370"/>
      <c r="L81" s="370"/>
      <c r="M81" s="370"/>
      <c r="N81" s="370"/>
      <c r="O81" s="370"/>
      <c r="P81" s="370"/>
      <c r="Q81" s="370"/>
      <c r="R81" s="370"/>
      <c r="S81" s="370"/>
      <c r="T81" s="370"/>
      <c r="U81" s="370"/>
      <c r="V81" s="370"/>
      <c r="W81" s="370"/>
      <c r="X81" s="370"/>
      <c r="Y81" s="370"/>
      <c r="Z81" s="370"/>
      <c r="AA81" s="370"/>
      <c r="AB81" s="370"/>
      <c r="AC81" s="370"/>
      <c r="AD81" s="370"/>
      <c r="AE81" s="370"/>
      <c r="AF81" s="370"/>
      <c r="AG81" s="370"/>
      <c r="AH81" s="370"/>
      <c r="AI81" s="370"/>
      <c r="AJ81" s="2"/>
    </row>
    <row r="82" spans="1:36" ht="20.25" hidden="1" customHeight="1">
      <c r="A82" s="13" t="s">
        <v>77</v>
      </c>
      <c r="B82" s="347" t="s">
        <v>78</v>
      </c>
      <c r="C82" s="10"/>
      <c r="D82" s="10"/>
      <c r="E82" s="370"/>
      <c r="F82" s="370"/>
      <c r="G82" s="370"/>
      <c r="H82" s="370"/>
      <c r="I82" s="370"/>
      <c r="J82" s="370"/>
      <c r="K82" s="370"/>
      <c r="L82" s="370"/>
      <c r="M82" s="370"/>
      <c r="N82" s="370"/>
      <c r="O82" s="370"/>
      <c r="P82" s="370"/>
      <c r="Q82" s="370"/>
      <c r="R82" s="370"/>
      <c r="S82" s="370"/>
      <c r="T82" s="370"/>
      <c r="U82" s="370"/>
      <c r="V82" s="370"/>
      <c r="W82" s="370"/>
      <c r="X82" s="370"/>
      <c r="Y82" s="370"/>
      <c r="Z82" s="370"/>
      <c r="AA82" s="370"/>
      <c r="AB82" s="370"/>
      <c r="AC82" s="370"/>
      <c r="AD82" s="370"/>
      <c r="AE82" s="370"/>
      <c r="AF82" s="370"/>
      <c r="AG82" s="370"/>
      <c r="AH82" s="370"/>
      <c r="AI82" s="370"/>
      <c r="AJ82" s="2"/>
    </row>
    <row r="83" spans="1:36" ht="20.25" hidden="1" customHeight="1">
      <c r="A83" s="15" t="s">
        <v>77</v>
      </c>
      <c r="B83" s="16"/>
      <c r="C83" s="10"/>
      <c r="D83" s="10"/>
      <c r="E83" s="370"/>
      <c r="F83" s="370"/>
      <c r="G83" s="370"/>
      <c r="H83" s="370"/>
      <c r="I83" s="370"/>
      <c r="J83" s="370"/>
      <c r="K83" s="370"/>
      <c r="L83" s="370"/>
      <c r="M83" s="370"/>
      <c r="N83" s="370"/>
      <c r="O83" s="370"/>
      <c r="P83" s="370"/>
      <c r="Q83" s="370"/>
      <c r="R83" s="370"/>
      <c r="S83" s="370"/>
      <c r="T83" s="370"/>
      <c r="U83" s="370"/>
      <c r="V83" s="370"/>
      <c r="W83" s="370"/>
      <c r="X83" s="370"/>
      <c r="Y83" s="370"/>
      <c r="Z83" s="370"/>
      <c r="AA83" s="370"/>
      <c r="AB83" s="370"/>
      <c r="AC83" s="370"/>
      <c r="AD83" s="370"/>
      <c r="AE83" s="370"/>
      <c r="AF83" s="370"/>
      <c r="AG83" s="370"/>
      <c r="AH83" s="370"/>
      <c r="AI83" s="370"/>
      <c r="AJ83" s="2"/>
    </row>
    <row r="84" spans="1:36" ht="20.25" hidden="1" customHeight="1">
      <c r="A84" s="13" t="s">
        <v>59</v>
      </c>
      <c r="B84" s="347" t="s">
        <v>59</v>
      </c>
      <c r="C84" s="10"/>
      <c r="D84" s="10"/>
      <c r="E84" s="370"/>
      <c r="F84" s="370"/>
      <c r="G84" s="370"/>
      <c r="H84" s="370"/>
      <c r="I84" s="370"/>
      <c r="J84" s="370"/>
      <c r="K84" s="370"/>
      <c r="L84" s="370"/>
      <c r="M84" s="370"/>
      <c r="N84" s="370"/>
      <c r="O84" s="370"/>
      <c r="P84" s="370"/>
      <c r="Q84" s="370"/>
      <c r="R84" s="370"/>
      <c r="S84" s="370"/>
      <c r="T84" s="370"/>
      <c r="U84" s="370"/>
      <c r="V84" s="370"/>
      <c r="W84" s="370"/>
      <c r="X84" s="370"/>
      <c r="Y84" s="370"/>
      <c r="Z84" s="370"/>
      <c r="AA84" s="370"/>
      <c r="AB84" s="370"/>
      <c r="AC84" s="370"/>
      <c r="AD84" s="370"/>
      <c r="AE84" s="370"/>
      <c r="AF84" s="370"/>
      <c r="AG84" s="370"/>
      <c r="AH84" s="370"/>
      <c r="AI84" s="370"/>
      <c r="AJ84" s="2"/>
    </row>
    <row r="85" spans="1:36" ht="20.25" hidden="1" customHeight="1">
      <c r="A85" s="13" t="s">
        <v>79</v>
      </c>
      <c r="B85" s="347" t="s">
        <v>80</v>
      </c>
      <c r="C85" s="10"/>
      <c r="D85" s="10"/>
      <c r="E85" s="370"/>
      <c r="F85" s="370"/>
      <c r="G85" s="370"/>
      <c r="H85" s="370"/>
      <c r="I85" s="370"/>
      <c r="J85" s="370"/>
      <c r="K85" s="370"/>
      <c r="L85" s="370"/>
      <c r="M85" s="370"/>
      <c r="N85" s="370"/>
      <c r="O85" s="370"/>
      <c r="P85" s="370"/>
      <c r="Q85" s="370"/>
      <c r="R85" s="370"/>
      <c r="S85" s="370"/>
      <c r="T85" s="370"/>
      <c r="U85" s="370"/>
      <c r="V85" s="370"/>
      <c r="W85" s="370"/>
      <c r="X85" s="370"/>
      <c r="Y85" s="370"/>
      <c r="Z85" s="370"/>
      <c r="AA85" s="370"/>
      <c r="AB85" s="370"/>
      <c r="AC85" s="370"/>
      <c r="AD85" s="370"/>
      <c r="AE85" s="370"/>
      <c r="AF85" s="370"/>
      <c r="AG85" s="370"/>
      <c r="AH85" s="370"/>
      <c r="AI85" s="370"/>
      <c r="AJ85" s="2"/>
    </row>
    <row r="86" spans="1:36" ht="20.25" hidden="1" customHeight="1">
      <c r="A86" s="15" t="s">
        <v>79</v>
      </c>
      <c r="B86" s="16"/>
      <c r="C86" s="10"/>
      <c r="D86" s="10"/>
      <c r="E86" s="370"/>
      <c r="F86" s="370"/>
      <c r="G86" s="370"/>
      <c r="H86" s="370"/>
      <c r="I86" s="370"/>
      <c r="J86" s="370"/>
      <c r="K86" s="370"/>
      <c r="L86" s="370"/>
      <c r="M86" s="370"/>
      <c r="N86" s="370"/>
      <c r="O86" s="370"/>
      <c r="P86" s="370"/>
      <c r="Q86" s="370"/>
      <c r="R86" s="370"/>
      <c r="S86" s="370"/>
      <c r="T86" s="370"/>
      <c r="U86" s="370"/>
      <c r="V86" s="370"/>
      <c r="W86" s="370"/>
      <c r="X86" s="370"/>
      <c r="Y86" s="370"/>
      <c r="Z86" s="370"/>
      <c r="AA86" s="370"/>
      <c r="AB86" s="370"/>
      <c r="AC86" s="370"/>
      <c r="AD86" s="370"/>
      <c r="AE86" s="370"/>
      <c r="AF86" s="370"/>
      <c r="AG86" s="370"/>
      <c r="AH86" s="370"/>
      <c r="AI86" s="370"/>
      <c r="AJ86" s="2"/>
    </row>
    <row r="87" spans="1:36" ht="20.25" hidden="1" customHeight="1">
      <c r="A87" s="13"/>
      <c r="B87" s="14"/>
      <c r="C87" s="10"/>
      <c r="D87" s="10"/>
      <c r="E87" s="370"/>
      <c r="F87" s="370"/>
      <c r="G87" s="370"/>
      <c r="H87" s="370"/>
      <c r="I87" s="370"/>
      <c r="J87" s="370"/>
      <c r="K87" s="370"/>
      <c r="L87" s="370"/>
      <c r="M87" s="370"/>
      <c r="N87" s="370"/>
      <c r="O87" s="370"/>
      <c r="P87" s="370"/>
      <c r="Q87" s="370"/>
      <c r="R87" s="370"/>
      <c r="S87" s="370"/>
      <c r="T87" s="370"/>
      <c r="U87" s="370"/>
      <c r="V87" s="370"/>
      <c r="W87" s="370"/>
      <c r="X87" s="370"/>
      <c r="Y87" s="370"/>
      <c r="Z87" s="370"/>
      <c r="AA87" s="370"/>
      <c r="AB87" s="370"/>
      <c r="AC87" s="370"/>
      <c r="AD87" s="370"/>
      <c r="AE87" s="370"/>
      <c r="AF87" s="370"/>
      <c r="AG87" s="370"/>
      <c r="AH87" s="370"/>
      <c r="AI87" s="370"/>
      <c r="AJ87" s="2"/>
    </row>
    <row r="88" spans="1:36" ht="20.25" hidden="1" customHeight="1">
      <c r="A88" s="13"/>
      <c r="B88" s="14"/>
      <c r="C88" s="10"/>
      <c r="D88" s="10"/>
      <c r="E88" s="370"/>
      <c r="F88" s="370"/>
      <c r="G88" s="370"/>
      <c r="H88" s="370"/>
      <c r="I88" s="370"/>
      <c r="J88" s="370"/>
      <c r="K88" s="370"/>
      <c r="L88" s="370"/>
      <c r="M88" s="370"/>
      <c r="N88" s="370"/>
      <c r="O88" s="370"/>
      <c r="P88" s="370"/>
      <c r="Q88" s="370"/>
      <c r="R88" s="370"/>
      <c r="S88" s="370"/>
      <c r="T88" s="370"/>
      <c r="U88" s="370"/>
      <c r="V88" s="370"/>
      <c r="W88" s="370"/>
      <c r="X88" s="370"/>
      <c r="Y88" s="370"/>
      <c r="Z88" s="370"/>
      <c r="AA88" s="370"/>
      <c r="AB88" s="370"/>
      <c r="AC88" s="370"/>
      <c r="AD88" s="370"/>
      <c r="AE88" s="370"/>
      <c r="AF88" s="370"/>
      <c r="AG88" s="370"/>
      <c r="AH88" s="370"/>
      <c r="AI88" s="370"/>
      <c r="AJ88" s="2"/>
    </row>
    <row r="89" spans="1:36" ht="20.25" hidden="1" customHeight="1">
      <c r="A89" s="13" t="s">
        <v>59</v>
      </c>
      <c r="B89" s="347" t="s">
        <v>59</v>
      </c>
      <c r="C89" s="10"/>
      <c r="D89" s="10"/>
      <c r="E89" s="370"/>
      <c r="F89" s="370"/>
      <c r="G89" s="370"/>
      <c r="H89" s="370"/>
      <c r="I89" s="370"/>
      <c r="J89" s="370"/>
      <c r="K89" s="370"/>
      <c r="L89" s="370"/>
      <c r="M89" s="370"/>
      <c r="N89" s="370"/>
      <c r="O89" s="370"/>
      <c r="P89" s="370"/>
      <c r="Q89" s="370"/>
      <c r="R89" s="370"/>
      <c r="S89" s="370"/>
      <c r="T89" s="370"/>
      <c r="U89" s="370"/>
      <c r="V89" s="370"/>
      <c r="W89" s="370"/>
      <c r="X89" s="370"/>
      <c r="Y89" s="370"/>
      <c r="Z89" s="370"/>
      <c r="AA89" s="370"/>
      <c r="AB89" s="370"/>
      <c r="AC89" s="370"/>
      <c r="AD89" s="370"/>
      <c r="AE89" s="370"/>
      <c r="AF89" s="370"/>
      <c r="AG89" s="370"/>
      <c r="AH89" s="370"/>
      <c r="AI89" s="370"/>
      <c r="AJ89" s="2"/>
    </row>
    <row r="90" spans="1:36" ht="20.25" customHeight="1">
      <c r="A90" s="170" t="s">
        <v>81</v>
      </c>
      <c r="B90" s="350" t="s">
        <v>82</v>
      </c>
      <c r="C90" s="10"/>
      <c r="D90" s="10">
        <v>43.508547875428718</v>
      </c>
      <c r="E90" s="370">
        <v>0</v>
      </c>
      <c r="F90" s="370">
        <v>6.4178034899999998</v>
      </c>
      <c r="G90" s="370">
        <v>0</v>
      </c>
      <c r="H90" s="370">
        <v>215.35886402966338</v>
      </c>
      <c r="I90" s="370">
        <v>0</v>
      </c>
      <c r="J90" s="370">
        <v>157.45386399966341</v>
      </c>
      <c r="K90" s="370">
        <v>0</v>
      </c>
      <c r="L90" s="370">
        <v>7.5382643510169487</v>
      </c>
      <c r="M90" s="370">
        <v>0</v>
      </c>
      <c r="N90" s="370">
        <v>2.2515940230401368</v>
      </c>
      <c r="O90" s="370">
        <v>0</v>
      </c>
      <c r="P90" s="370">
        <v>0.82243233000000004</v>
      </c>
      <c r="Q90" s="370">
        <v>0</v>
      </c>
      <c r="R90" s="370">
        <v>14.174493907265528</v>
      </c>
      <c r="S90" s="370">
        <v>0</v>
      </c>
      <c r="T90" s="370">
        <v>6.7158320210169498</v>
      </c>
      <c r="U90" s="370">
        <v>0</v>
      </c>
      <c r="V90" s="370">
        <v>8.8501227855555342</v>
      </c>
      <c r="W90" s="370">
        <v>0</v>
      </c>
      <c r="X90" s="370">
        <v>0</v>
      </c>
      <c r="Y90" s="370">
        <v>0</v>
      </c>
      <c r="Z90" s="370">
        <v>132.17765328380219</v>
      </c>
      <c r="AA90" s="370">
        <v>0</v>
      </c>
      <c r="AB90" s="370">
        <v>0</v>
      </c>
      <c r="AC90" s="370">
        <v>0</v>
      </c>
      <c r="AD90" s="370">
        <v>207.82059967864646</v>
      </c>
      <c r="AE90" s="370">
        <v>0</v>
      </c>
      <c r="AF90" s="370">
        <v>-8.8878235792887157</v>
      </c>
      <c r="AG90" s="370">
        <v>0</v>
      </c>
      <c r="AH90" s="380">
        <v>-0.54107975173388267</v>
      </c>
      <c r="AI90" s="370"/>
      <c r="AJ90" s="2"/>
    </row>
    <row r="91" spans="1:36" ht="20.25" customHeight="1">
      <c r="A91" s="166" t="s">
        <v>83</v>
      </c>
      <c r="B91" s="351" t="s">
        <v>84</v>
      </c>
      <c r="C91" s="10"/>
      <c r="D91" s="10">
        <v>0</v>
      </c>
      <c r="E91" s="370">
        <v>0</v>
      </c>
      <c r="F91" s="370">
        <v>0</v>
      </c>
      <c r="G91" s="370">
        <v>0</v>
      </c>
      <c r="H91" s="370">
        <v>0</v>
      </c>
      <c r="I91" s="370">
        <v>0</v>
      </c>
      <c r="J91" s="370">
        <v>0</v>
      </c>
      <c r="K91" s="370">
        <v>0</v>
      </c>
      <c r="L91" s="370">
        <v>0</v>
      </c>
      <c r="M91" s="370">
        <v>0</v>
      </c>
      <c r="N91" s="370">
        <v>0</v>
      </c>
      <c r="O91" s="370">
        <v>0</v>
      </c>
      <c r="P91" s="370">
        <v>0</v>
      </c>
      <c r="Q91" s="370">
        <v>0</v>
      </c>
      <c r="R91" s="370">
        <v>0</v>
      </c>
      <c r="S91" s="370">
        <v>0</v>
      </c>
      <c r="T91" s="370">
        <v>0</v>
      </c>
      <c r="U91" s="370">
        <v>0</v>
      </c>
      <c r="V91" s="370">
        <v>0</v>
      </c>
      <c r="W91" s="370">
        <v>0</v>
      </c>
      <c r="X91" s="370">
        <v>0</v>
      </c>
      <c r="Y91" s="370">
        <v>0</v>
      </c>
      <c r="Z91" s="370">
        <v>0</v>
      </c>
      <c r="AA91" s="370">
        <v>0</v>
      </c>
      <c r="AB91" s="370">
        <v>0</v>
      </c>
      <c r="AC91" s="370">
        <v>0</v>
      </c>
      <c r="AD91" s="370">
        <v>0</v>
      </c>
      <c r="AE91" s="370">
        <v>0</v>
      </c>
      <c r="AF91" s="370">
        <v>0</v>
      </c>
      <c r="AG91" s="370">
        <v>0</v>
      </c>
      <c r="AH91" s="380" t="s">
        <v>192</v>
      </c>
      <c r="AI91" s="370"/>
      <c r="AJ91" s="2"/>
    </row>
    <row r="92" spans="1:36" ht="20.25" customHeight="1">
      <c r="A92" s="13" t="s">
        <v>85</v>
      </c>
      <c r="B92" s="347" t="s">
        <v>86</v>
      </c>
      <c r="C92" s="10"/>
      <c r="D92" s="10"/>
      <c r="E92" s="370"/>
      <c r="F92" s="370"/>
      <c r="G92" s="370"/>
      <c r="H92" s="370"/>
      <c r="I92" s="370"/>
      <c r="J92" s="370"/>
      <c r="K92" s="370"/>
      <c r="L92" s="370"/>
      <c r="M92" s="370"/>
      <c r="N92" s="370"/>
      <c r="O92" s="370"/>
      <c r="P92" s="370"/>
      <c r="Q92" s="370"/>
      <c r="R92" s="370"/>
      <c r="S92" s="370"/>
      <c r="T92" s="370"/>
      <c r="U92" s="370"/>
      <c r="V92" s="370"/>
      <c r="W92" s="370"/>
      <c r="X92" s="370"/>
      <c r="Y92" s="370"/>
      <c r="Z92" s="370"/>
      <c r="AA92" s="370"/>
      <c r="AB92" s="370"/>
      <c r="AC92" s="370"/>
      <c r="AD92" s="370"/>
      <c r="AE92" s="370"/>
      <c r="AF92" s="370"/>
      <c r="AG92" s="370"/>
      <c r="AH92" s="370"/>
      <c r="AI92" s="370"/>
      <c r="AJ92" s="2"/>
    </row>
    <row r="93" spans="1:36" ht="20.25" hidden="1" customHeight="1">
      <c r="A93" s="15" t="s">
        <v>85</v>
      </c>
      <c r="B93" s="16"/>
      <c r="C93" s="10"/>
      <c r="D93" s="10"/>
      <c r="E93" s="370"/>
      <c r="F93" s="370"/>
      <c r="G93" s="370"/>
      <c r="H93" s="370"/>
      <c r="I93" s="370"/>
      <c r="J93" s="370"/>
      <c r="K93" s="370"/>
      <c r="L93" s="370"/>
      <c r="M93" s="370"/>
      <c r="N93" s="370"/>
      <c r="O93" s="370"/>
      <c r="P93" s="370"/>
      <c r="Q93" s="370"/>
      <c r="R93" s="370"/>
      <c r="S93" s="370"/>
      <c r="T93" s="370"/>
      <c r="U93" s="370"/>
      <c r="V93" s="370"/>
      <c r="W93" s="370"/>
      <c r="X93" s="370"/>
      <c r="Y93" s="370"/>
      <c r="Z93" s="370"/>
      <c r="AA93" s="370"/>
      <c r="AB93" s="370"/>
      <c r="AC93" s="370"/>
      <c r="AD93" s="370"/>
      <c r="AE93" s="370"/>
      <c r="AF93" s="370"/>
      <c r="AG93" s="370"/>
      <c r="AH93" s="370"/>
      <c r="AI93" s="370"/>
      <c r="AJ93" s="2"/>
    </row>
    <row r="94" spans="1:36" ht="20.25" hidden="1" customHeight="1">
      <c r="A94" s="13"/>
      <c r="B94" s="347"/>
      <c r="C94" s="10"/>
      <c r="D94" s="10"/>
      <c r="E94" s="370"/>
      <c r="F94" s="370"/>
      <c r="G94" s="370"/>
      <c r="H94" s="370"/>
      <c r="I94" s="370"/>
      <c r="J94" s="370"/>
      <c r="K94" s="370"/>
      <c r="L94" s="370"/>
      <c r="M94" s="370"/>
      <c r="N94" s="370"/>
      <c r="O94" s="370"/>
      <c r="P94" s="370"/>
      <c r="Q94" s="370"/>
      <c r="R94" s="370"/>
      <c r="S94" s="370"/>
      <c r="T94" s="370"/>
      <c r="U94" s="370"/>
      <c r="V94" s="370"/>
      <c r="W94" s="370"/>
      <c r="X94" s="370"/>
      <c r="Y94" s="370"/>
      <c r="Z94" s="370"/>
      <c r="AA94" s="370"/>
      <c r="AB94" s="370"/>
      <c r="AC94" s="370"/>
      <c r="AD94" s="370"/>
      <c r="AE94" s="370"/>
      <c r="AF94" s="370"/>
      <c r="AG94" s="370"/>
      <c r="AH94" s="370"/>
      <c r="AI94" s="370"/>
      <c r="AJ94" s="2"/>
    </row>
    <row r="95" spans="1:36" ht="20.25" hidden="1" customHeight="1">
      <c r="A95" s="13" t="s">
        <v>59</v>
      </c>
      <c r="B95" s="347" t="s">
        <v>59</v>
      </c>
      <c r="C95" s="10"/>
      <c r="D95" s="10"/>
      <c r="E95" s="370"/>
      <c r="F95" s="370"/>
      <c r="G95" s="370"/>
      <c r="H95" s="370"/>
      <c r="I95" s="370"/>
      <c r="J95" s="370"/>
      <c r="K95" s="370"/>
      <c r="L95" s="370"/>
      <c r="M95" s="370"/>
      <c r="N95" s="370"/>
      <c r="O95" s="370"/>
      <c r="P95" s="370"/>
      <c r="Q95" s="370"/>
      <c r="R95" s="370"/>
      <c r="S95" s="370"/>
      <c r="T95" s="370"/>
      <c r="U95" s="370"/>
      <c r="V95" s="370"/>
      <c r="W95" s="370"/>
      <c r="X95" s="370"/>
      <c r="Y95" s="370"/>
      <c r="Z95" s="370"/>
      <c r="AA95" s="370"/>
      <c r="AB95" s="370"/>
      <c r="AC95" s="370"/>
      <c r="AD95" s="370"/>
      <c r="AE95" s="370"/>
      <c r="AF95" s="370"/>
      <c r="AG95" s="370"/>
      <c r="AH95" s="370"/>
      <c r="AI95" s="370"/>
      <c r="AJ95" s="2"/>
    </row>
    <row r="96" spans="1:36" ht="20.25" customHeight="1">
      <c r="A96" s="13" t="s">
        <v>87</v>
      </c>
      <c r="B96" s="347" t="s">
        <v>88</v>
      </c>
      <c r="C96" s="10"/>
      <c r="D96" s="10"/>
      <c r="E96" s="370"/>
      <c r="F96" s="370"/>
      <c r="G96" s="370"/>
      <c r="H96" s="370"/>
      <c r="I96" s="370"/>
      <c r="J96" s="370"/>
      <c r="K96" s="370"/>
      <c r="L96" s="370"/>
      <c r="M96" s="370"/>
      <c r="N96" s="370"/>
      <c r="O96" s="370"/>
      <c r="P96" s="370"/>
      <c r="Q96" s="370"/>
      <c r="R96" s="370"/>
      <c r="S96" s="370"/>
      <c r="T96" s="370"/>
      <c r="U96" s="370"/>
      <c r="V96" s="370"/>
      <c r="W96" s="370"/>
      <c r="X96" s="370"/>
      <c r="Y96" s="370"/>
      <c r="Z96" s="370"/>
      <c r="AA96" s="370"/>
      <c r="AB96" s="370"/>
      <c r="AC96" s="370"/>
      <c r="AD96" s="370"/>
      <c r="AE96" s="370"/>
      <c r="AF96" s="370"/>
      <c r="AG96" s="370"/>
      <c r="AH96" s="370"/>
      <c r="AI96" s="370"/>
      <c r="AJ96" s="2"/>
    </row>
    <row r="97" spans="1:36" ht="20.25" hidden="1" customHeight="1">
      <c r="A97" s="13" t="s">
        <v>87</v>
      </c>
      <c r="B97" s="14"/>
      <c r="C97" s="10"/>
      <c r="D97" s="10"/>
      <c r="E97" s="370"/>
      <c r="F97" s="370"/>
      <c r="G97" s="370"/>
      <c r="H97" s="370"/>
      <c r="I97" s="370"/>
      <c r="J97" s="370"/>
      <c r="K97" s="370"/>
      <c r="L97" s="370"/>
      <c r="M97" s="370"/>
      <c r="N97" s="370"/>
      <c r="O97" s="370"/>
      <c r="P97" s="370"/>
      <c r="Q97" s="370"/>
      <c r="R97" s="370"/>
      <c r="S97" s="370"/>
      <c r="T97" s="370"/>
      <c r="U97" s="370"/>
      <c r="V97" s="370"/>
      <c r="W97" s="370"/>
      <c r="X97" s="370"/>
      <c r="Y97" s="370"/>
      <c r="Z97" s="370"/>
      <c r="AA97" s="370"/>
      <c r="AB97" s="370"/>
      <c r="AC97" s="370"/>
      <c r="AD97" s="370"/>
      <c r="AE97" s="370"/>
      <c r="AF97" s="370"/>
      <c r="AG97" s="370"/>
      <c r="AH97" s="370"/>
      <c r="AI97" s="370"/>
      <c r="AJ97" s="2"/>
    </row>
    <row r="98" spans="1:36" ht="20.25" hidden="1" customHeight="1">
      <c r="A98" s="13" t="s">
        <v>87</v>
      </c>
      <c r="B98" s="14"/>
      <c r="C98" s="10"/>
      <c r="D98" s="10"/>
      <c r="E98" s="370"/>
      <c r="F98" s="370"/>
      <c r="G98" s="370"/>
      <c r="H98" s="370"/>
      <c r="I98" s="370"/>
      <c r="J98" s="370"/>
      <c r="K98" s="370"/>
      <c r="L98" s="370"/>
      <c r="M98" s="370"/>
      <c r="N98" s="370"/>
      <c r="O98" s="370"/>
      <c r="P98" s="370"/>
      <c r="Q98" s="370"/>
      <c r="R98" s="370"/>
      <c r="S98" s="370"/>
      <c r="T98" s="370"/>
      <c r="U98" s="370"/>
      <c r="V98" s="370"/>
      <c r="W98" s="370"/>
      <c r="X98" s="370"/>
      <c r="Y98" s="370"/>
      <c r="Z98" s="370"/>
      <c r="AA98" s="370"/>
      <c r="AB98" s="370"/>
      <c r="AC98" s="370"/>
      <c r="AD98" s="370"/>
      <c r="AE98" s="370"/>
      <c r="AF98" s="370"/>
      <c r="AG98" s="370"/>
      <c r="AH98" s="370"/>
      <c r="AI98" s="370"/>
      <c r="AJ98" s="2"/>
    </row>
    <row r="99" spans="1:36" ht="20.25" hidden="1" customHeight="1">
      <c r="A99" s="13" t="s">
        <v>59</v>
      </c>
      <c r="B99" s="347" t="s">
        <v>59</v>
      </c>
      <c r="C99" s="10"/>
      <c r="D99" s="10"/>
      <c r="E99" s="370"/>
      <c r="F99" s="370"/>
      <c r="G99" s="370"/>
      <c r="H99" s="370"/>
      <c r="I99" s="370"/>
      <c r="J99" s="370"/>
      <c r="K99" s="370"/>
      <c r="L99" s="370"/>
      <c r="M99" s="370"/>
      <c r="N99" s="370"/>
      <c r="O99" s="370"/>
      <c r="P99" s="370"/>
      <c r="Q99" s="370"/>
      <c r="R99" s="370"/>
      <c r="S99" s="370"/>
      <c r="T99" s="370"/>
      <c r="U99" s="370"/>
      <c r="V99" s="370"/>
      <c r="W99" s="370"/>
      <c r="X99" s="370"/>
      <c r="Y99" s="370"/>
      <c r="Z99" s="370"/>
      <c r="AA99" s="370"/>
      <c r="AB99" s="370"/>
      <c r="AC99" s="370"/>
      <c r="AD99" s="370"/>
      <c r="AE99" s="370"/>
      <c r="AF99" s="370"/>
      <c r="AG99" s="370"/>
      <c r="AH99" s="370"/>
      <c r="AI99" s="370"/>
      <c r="AJ99" s="2"/>
    </row>
    <row r="100" spans="1:36" ht="20.25" customHeight="1">
      <c r="A100" s="166" t="s">
        <v>89</v>
      </c>
      <c r="B100" s="351" t="s">
        <v>90</v>
      </c>
      <c r="C100" s="10"/>
      <c r="D100" s="10">
        <v>7.200472400212206</v>
      </c>
      <c r="E100" s="370">
        <v>0</v>
      </c>
      <c r="F100" s="370">
        <v>0.52638912000000004</v>
      </c>
      <c r="G100" s="370">
        <v>0</v>
      </c>
      <c r="H100" s="370">
        <v>39.594999999999999</v>
      </c>
      <c r="I100" s="370">
        <v>0</v>
      </c>
      <c r="J100" s="370">
        <v>20.099</v>
      </c>
      <c r="K100" s="370">
        <v>0</v>
      </c>
      <c r="L100" s="370">
        <v>5.6061505915254237</v>
      </c>
      <c r="M100" s="370">
        <v>0</v>
      </c>
      <c r="N100" s="370">
        <v>0</v>
      </c>
      <c r="O100" s="370">
        <v>0</v>
      </c>
      <c r="P100" s="370">
        <v>0.71457011000000004</v>
      </c>
      <c r="Q100" s="370">
        <v>0</v>
      </c>
      <c r="R100" s="370">
        <v>10.043951235932195</v>
      </c>
      <c r="S100" s="370">
        <v>0</v>
      </c>
      <c r="T100" s="370">
        <v>4.8915804815254242</v>
      </c>
      <c r="U100" s="370">
        <v>0</v>
      </c>
      <c r="V100" s="370">
        <v>1.1094113333333331</v>
      </c>
      <c r="W100" s="370">
        <v>0</v>
      </c>
      <c r="X100" s="370">
        <v>0</v>
      </c>
      <c r="Y100" s="370">
        <v>0</v>
      </c>
      <c r="Z100" s="370">
        <v>8.9456374307344682</v>
      </c>
      <c r="AA100" s="370">
        <v>0</v>
      </c>
      <c r="AB100" s="370">
        <v>0</v>
      </c>
      <c r="AC100" s="370">
        <v>0</v>
      </c>
      <c r="AD100" s="370">
        <v>33.988849408474579</v>
      </c>
      <c r="AE100" s="370">
        <v>0</v>
      </c>
      <c r="AF100" s="370">
        <v>-4.4378006444067699</v>
      </c>
      <c r="AG100" s="370">
        <v>0</v>
      </c>
      <c r="AH100" s="380">
        <v>-0.44183813124565519</v>
      </c>
      <c r="AI100" s="370"/>
      <c r="AJ100" s="2"/>
    </row>
    <row r="101" spans="1:36" ht="20.25" customHeight="1">
      <c r="A101" s="13" t="s">
        <v>91</v>
      </c>
      <c r="B101" s="347" t="s">
        <v>92</v>
      </c>
      <c r="C101" s="10"/>
      <c r="D101" s="10">
        <v>7.200472400212206</v>
      </c>
      <c r="E101" s="370">
        <v>0</v>
      </c>
      <c r="F101" s="370">
        <v>0.52638912000000004</v>
      </c>
      <c r="G101" s="370">
        <v>0</v>
      </c>
      <c r="H101" s="370">
        <v>39.594999999999999</v>
      </c>
      <c r="I101" s="370">
        <v>0</v>
      </c>
      <c r="J101" s="370">
        <v>20.099</v>
      </c>
      <c r="K101" s="370">
        <v>0</v>
      </c>
      <c r="L101" s="370">
        <v>5.6061505915254237</v>
      </c>
      <c r="M101" s="370">
        <v>0</v>
      </c>
      <c r="N101" s="370">
        <v>0</v>
      </c>
      <c r="O101" s="370">
        <v>0</v>
      </c>
      <c r="P101" s="370">
        <v>0.71457011000000004</v>
      </c>
      <c r="Q101" s="370">
        <v>0</v>
      </c>
      <c r="R101" s="370">
        <v>10.043951235932195</v>
      </c>
      <c r="S101" s="370">
        <v>0</v>
      </c>
      <c r="T101" s="370">
        <v>4.8915804815254242</v>
      </c>
      <c r="U101" s="370">
        <v>0</v>
      </c>
      <c r="V101" s="370">
        <v>1.1094113333333331</v>
      </c>
      <c r="W101" s="370">
        <v>0</v>
      </c>
      <c r="X101" s="370">
        <v>0</v>
      </c>
      <c r="Y101" s="370">
        <v>0</v>
      </c>
      <c r="Z101" s="370">
        <v>8.9456374307344682</v>
      </c>
      <c r="AA101" s="370">
        <v>0</v>
      </c>
      <c r="AB101" s="370">
        <v>0</v>
      </c>
      <c r="AC101" s="370">
        <v>0</v>
      </c>
      <c r="AD101" s="370">
        <v>33.988849408474579</v>
      </c>
      <c r="AE101" s="370">
        <v>0</v>
      </c>
      <c r="AF101" s="370">
        <v>-4.4378006444067699</v>
      </c>
      <c r="AG101" s="370">
        <v>0</v>
      </c>
      <c r="AH101" s="380">
        <v>-0.44183813124565519</v>
      </c>
      <c r="AI101" s="370"/>
      <c r="AJ101" s="2"/>
    </row>
    <row r="102" spans="1:36" ht="51.75" customHeight="1">
      <c r="A102" s="13"/>
      <c r="B102" s="355" t="s">
        <v>658</v>
      </c>
      <c r="C102" s="10"/>
      <c r="D102" s="10">
        <v>2.611220063763608</v>
      </c>
      <c r="E102" s="370"/>
      <c r="F102" s="370"/>
      <c r="G102" s="370"/>
      <c r="H102" s="370"/>
      <c r="I102" s="370"/>
      <c r="J102" s="370">
        <v>0</v>
      </c>
      <c r="K102" s="370"/>
      <c r="L102" s="370">
        <v>0</v>
      </c>
      <c r="M102" s="370"/>
      <c r="N102" s="370"/>
      <c r="O102" s="370"/>
      <c r="P102" s="370"/>
      <c r="Q102" s="370"/>
      <c r="R102" s="370"/>
      <c r="S102" s="370"/>
      <c r="T102" s="370"/>
      <c r="U102" s="370"/>
      <c r="V102" s="370"/>
      <c r="W102" s="370"/>
      <c r="X102" s="370"/>
      <c r="Y102" s="370"/>
      <c r="Z102" s="370"/>
      <c r="AA102" s="370"/>
      <c r="AB102" s="370"/>
      <c r="AC102" s="370"/>
      <c r="AD102" s="370">
        <v>0</v>
      </c>
      <c r="AE102" s="370"/>
      <c r="AF102" s="370">
        <v>0</v>
      </c>
      <c r="AG102" s="370"/>
      <c r="AH102" s="370" t="s">
        <v>192</v>
      </c>
      <c r="AI102" s="370"/>
      <c r="AJ102" s="2"/>
    </row>
    <row r="103" spans="1:36" ht="20.25" customHeight="1">
      <c r="A103" s="13"/>
      <c r="B103" s="355" t="s">
        <v>659</v>
      </c>
      <c r="C103" s="10" t="s">
        <v>660</v>
      </c>
      <c r="D103" s="10">
        <v>2.3252523364485982</v>
      </c>
      <c r="E103" s="370"/>
      <c r="F103" s="370">
        <v>0</v>
      </c>
      <c r="G103" s="370"/>
      <c r="H103" s="370">
        <v>8.5559999999999992</v>
      </c>
      <c r="I103" s="370"/>
      <c r="J103" s="370">
        <v>8.5559999999999921</v>
      </c>
      <c r="K103" s="370"/>
      <c r="L103" s="370">
        <v>3.4499676432203401</v>
      </c>
      <c r="M103" s="370"/>
      <c r="N103" s="370"/>
      <c r="O103" s="370"/>
      <c r="P103" s="370">
        <v>6.183205E-2</v>
      </c>
      <c r="Q103" s="370"/>
      <c r="R103" s="370">
        <v>5.5078305099999918</v>
      </c>
      <c r="S103" s="370"/>
      <c r="T103" s="370">
        <v>3.3881355932203401</v>
      </c>
      <c r="U103" s="370"/>
      <c r="V103" s="370">
        <v>0.40941133333333302</v>
      </c>
      <c r="W103" s="370"/>
      <c r="X103" s="370"/>
      <c r="Y103" s="370"/>
      <c r="Z103" s="370">
        <v>2.6387581566666674</v>
      </c>
      <c r="AA103" s="370"/>
      <c r="AB103" s="370"/>
      <c r="AC103" s="370"/>
      <c r="AD103" s="370">
        <v>5.1060323567796591</v>
      </c>
      <c r="AE103" s="370"/>
      <c r="AF103" s="370">
        <v>-2.0578628667796517</v>
      </c>
      <c r="AG103" s="370"/>
      <c r="AH103" s="370">
        <v>-0.37362494416692837</v>
      </c>
      <c r="AI103" s="370" t="s">
        <v>661</v>
      </c>
      <c r="AJ103" s="2"/>
    </row>
    <row r="104" spans="1:36" ht="20.25" customHeight="1">
      <c r="A104" s="13"/>
      <c r="B104" s="355" t="s">
        <v>662</v>
      </c>
      <c r="C104" s="10" t="s">
        <v>663</v>
      </c>
      <c r="D104" s="10"/>
      <c r="E104" s="370"/>
      <c r="F104" s="370">
        <v>0</v>
      </c>
      <c r="G104" s="370"/>
      <c r="H104" s="370">
        <v>6.6150000000000002</v>
      </c>
      <c r="I104" s="370"/>
      <c r="J104" s="370">
        <v>0.45500000000000002</v>
      </c>
      <c r="K104" s="370"/>
      <c r="L104" s="370">
        <v>0.78245217000000011</v>
      </c>
      <c r="M104" s="370"/>
      <c r="N104" s="370"/>
      <c r="O104" s="370"/>
      <c r="P104" s="370">
        <v>0.62875959999999997</v>
      </c>
      <c r="Q104" s="370"/>
      <c r="R104" s="370">
        <v>0.45500000000000002</v>
      </c>
      <c r="S104" s="370"/>
      <c r="T104" s="370">
        <v>0.15369257000000011</v>
      </c>
      <c r="U104" s="370"/>
      <c r="V104" s="370">
        <v>0</v>
      </c>
      <c r="W104" s="370"/>
      <c r="X104" s="370"/>
      <c r="Y104" s="370"/>
      <c r="Z104" s="370">
        <v>0</v>
      </c>
      <c r="AA104" s="370"/>
      <c r="AB104" s="370"/>
      <c r="AC104" s="370"/>
      <c r="AD104" s="370">
        <v>5.8325478300000002</v>
      </c>
      <c r="AE104" s="370"/>
      <c r="AF104" s="370">
        <v>0.3274521700000001</v>
      </c>
      <c r="AG104" s="370"/>
      <c r="AH104" s="370">
        <v>0.71967509890109915</v>
      </c>
      <c r="AI104" s="370" t="s">
        <v>648</v>
      </c>
      <c r="AJ104" s="2"/>
    </row>
    <row r="105" spans="1:36" ht="20.25" customHeight="1">
      <c r="A105" s="13"/>
      <c r="B105" s="355" t="s">
        <v>664</v>
      </c>
      <c r="C105" s="10" t="s">
        <v>665</v>
      </c>
      <c r="D105" s="10"/>
      <c r="E105" s="370"/>
      <c r="F105" s="370">
        <v>0</v>
      </c>
      <c r="G105" s="370"/>
      <c r="H105" s="370">
        <v>3.01</v>
      </c>
      <c r="I105" s="370"/>
      <c r="J105" s="370">
        <v>0.21</v>
      </c>
      <c r="K105" s="370"/>
      <c r="L105" s="370">
        <v>0.23126837745762702</v>
      </c>
      <c r="M105" s="370"/>
      <c r="N105" s="370"/>
      <c r="O105" s="370"/>
      <c r="P105" s="370"/>
      <c r="Q105" s="370"/>
      <c r="R105" s="370">
        <v>0.21</v>
      </c>
      <c r="S105" s="370"/>
      <c r="T105" s="370">
        <v>0.23126837745762702</v>
      </c>
      <c r="U105" s="370"/>
      <c r="V105" s="370">
        <v>0</v>
      </c>
      <c r="W105" s="370"/>
      <c r="X105" s="370"/>
      <c r="Y105" s="370"/>
      <c r="Z105" s="370">
        <v>0</v>
      </c>
      <c r="AA105" s="370"/>
      <c r="AB105" s="370"/>
      <c r="AC105" s="370"/>
      <c r="AD105" s="370">
        <v>2.7787316225423728</v>
      </c>
      <c r="AE105" s="370"/>
      <c r="AF105" s="370">
        <v>2.1268377457627025E-2</v>
      </c>
      <c r="AG105" s="370"/>
      <c r="AH105" s="370">
        <v>0.10127798789346198</v>
      </c>
      <c r="AI105" s="370" t="s">
        <v>648</v>
      </c>
      <c r="AJ105" s="2"/>
    </row>
    <row r="106" spans="1:36" ht="36.75" customHeight="1">
      <c r="A106" s="13"/>
      <c r="B106" s="355" t="s">
        <v>666</v>
      </c>
      <c r="C106" s="10" t="s">
        <v>667</v>
      </c>
      <c r="D106" s="10">
        <v>2.2639999999999998</v>
      </c>
      <c r="E106" s="370"/>
      <c r="F106" s="370">
        <v>0.52638912000000004</v>
      </c>
      <c r="G106" s="370"/>
      <c r="H106" s="370">
        <v>9.968</v>
      </c>
      <c r="I106" s="370"/>
      <c r="J106" s="370">
        <v>9.9680000000000035</v>
      </c>
      <c r="K106" s="370"/>
      <c r="L106" s="370">
        <v>0.12192388000000001</v>
      </c>
      <c r="M106" s="370"/>
      <c r="N106" s="370"/>
      <c r="O106" s="370"/>
      <c r="P106" s="370">
        <v>2.397846E-2</v>
      </c>
      <c r="Q106" s="370"/>
      <c r="R106" s="370">
        <v>3.6611207259322027</v>
      </c>
      <c r="S106" s="370"/>
      <c r="T106" s="370">
        <v>9.7945420000000005E-2</v>
      </c>
      <c r="U106" s="370"/>
      <c r="V106" s="370">
        <v>0</v>
      </c>
      <c r="W106" s="370"/>
      <c r="X106" s="370"/>
      <c r="Y106" s="370"/>
      <c r="Z106" s="370">
        <v>6.3068792740678017</v>
      </c>
      <c r="AA106" s="370"/>
      <c r="AB106" s="370"/>
      <c r="AC106" s="370"/>
      <c r="AD106" s="370">
        <v>9.8460761199999993</v>
      </c>
      <c r="AE106" s="370"/>
      <c r="AF106" s="370">
        <v>-3.5391968459322025</v>
      </c>
      <c r="AG106" s="370"/>
      <c r="AH106" s="370">
        <v>-0.96669766196552953</v>
      </c>
      <c r="AI106" s="370" t="s">
        <v>668</v>
      </c>
      <c r="AJ106" s="2"/>
    </row>
    <row r="107" spans="1:36" ht="20.25" customHeight="1">
      <c r="A107" s="13"/>
      <c r="B107" s="355" t="s">
        <v>669</v>
      </c>
      <c r="C107" s="10" t="s">
        <v>670</v>
      </c>
      <c r="D107" s="10"/>
      <c r="E107" s="370"/>
      <c r="F107" s="370">
        <v>0</v>
      </c>
      <c r="G107" s="370"/>
      <c r="H107" s="370">
        <v>3.85</v>
      </c>
      <c r="I107" s="370"/>
      <c r="J107" s="370">
        <v>0.35000000000000003</v>
      </c>
      <c r="K107" s="370"/>
      <c r="L107" s="370">
        <v>0.37005422915254205</v>
      </c>
      <c r="M107" s="370"/>
      <c r="N107" s="370"/>
      <c r="O107" s="370"/>
      <c r="P107" s="370"/>
      <c r="Q107" s="370"/>
      <c r="R107" s="370">
        <v>0</v>
      </c>
      <c r="S107" s="370"/>
      <c r="T107" s="370">
        <v>0.37005422915254205</v>
      </c>
      <c r="U107" s="370"/>
      <c r="V107" s="370">
        <v>0.35000000000000003</v>
      </c>
      <c r="W107" s="370"/>
      <c r="X107" s="370"/>
      <c r="Y107" s="370"/>
      <c r="Z107" s="370">
        <v>0</v>
      </c>
      <c r="AA107" s="370"/>
      <c r="AB107" s="370"/>
      <c r="AC107" s="370"/>
      <c r="AD107" s="370">
        <v>3.4799457708474582</v>
      </c>
      <c r="AE107" s="370"/>
      <c r="AF107" s="370">
        <v>0.37005422915254205</v>
      </c>
      <c r="AG107" s="370"/>
      <c r="AH107" s="370" t="s">
        <v>192</v>
      </c>
      <c r="AI107" s="370" t="s">
        <v>648</v>
      </c>
      <c r="AJ107" s="2"/>
    </row>
    <row r="108" spans="1:36" ht="20.25" customHeight="1">
      <c r="A108" s="13"/>
      <c r="B108" s="355" t="s">
        <v>671</v>
      </c>
      <c r="C108" s="10" t="s">
        <v>672</v>
      </c>
      <c r="D108" s="10"/>
      <c r="E108" s="370"/>
      <c r="F108" s="370">
        <v>0</v>
      </c>
      <c r="G108" s="370"/>
      <c r="H108" s="370">
        <v>1.6099999999999999</v>
      </c>
      <c r="I108" s="370"/>
      <c r="J108" s="370">
        <v>0.21</v>
      </c>
      <c r="K108" s="370"/>
      <c r="L108" s="370">
        <v>0.276078252542373</v>
      </c>
      <c r="M108" s="370"/>
      <c r="N108" s="370"/>
      <c r="O108" s="370"/>
      <c r="P108" s="370"/>
      <c r="Q108" s="370"/>
      <c r="R108" s="370">
        <v>0.21</v>
      </c>
      <c r="S108" s="370"/>
      <c r="T108" s="370">
        <v>0.276078252542373</v>
      </c>
      <c r="U108" s="370"/>
      <c r="V108" s="370">
        <v>0</v>
      </c>
      <c r="W108" s="370"/>
      <c r="X108" s="370"/>
      <c r="Y108" s="370"/>
      <c r="Z108" s="370">
        <v>0</v>
      </c>
      <c r="AA108" s="370"/>
      <c r="AB108" s="370"/>
      <c r="AC108" s="370"/>
      <c r="AD108" s="370">
        <v>1.3339217474576268</v>
      </c>
      <c r="AE108" s="370"/>
      <c r="AF108" s="370">
        <v>6.6078252542373012E-2</v>
      </c>
      <c r="AG108" s="370"/>
      <c r="AH108" s="370">
        <v>0.31465834543987148</v>
      </c>
      <c r="AI108" s="370" t="s">
        <v>648</v>
      </c>
      <c r="AJ108" s="2"/>
    </row>
    <row r="109" spans="1:36" ht="54" customHeight="1">
      <c r="A109" s="13"/>
      <c r="B109" s="355" t="s">
        <v>673</v>
      </c>
      <c r="C109" s="10" t="s">
        <v>674</v>
      </c>
      <c r="D109" s="10"/>
      <c r="E109" s="370"/>
      <c r="F109" s="370">
        <v>0</v>
      </c>
      <c r="G109" s="370"/>
      <c r="H109" s="370">
        <v>5.9859999999999998</v>
      </c>
      <c r="I109" s="370"/>
      <c r="J109" s="370">
        <v>0.35</v>
      </c>
      <c r="K109" s="370"/>
      <c r="L109" s="370">
        <v>0.374406039152542</v>
      </c>
      <c r="M109" s="370"/>
      <c r="N109" s="370"/>
      <c r="O109" s="370"/>
      <c r="P109" s="370"/>
      <c r="Q109" s="370"/>
      <c r="R109" s="370">
        <v>0</v>
      </c>
      <c r="S109" s="370"/>
      <c r="T109" s="370">
        <v>0.374406039152542</v>
      </c>
      <c r="U109" s="370"/>
      <c r="V109" s="370">
        <v>0.35</v>
      </c>
      <c r="W109" s="370"/>
      <c r="X109" s="370"/>
      <c r="Y109" s="370"/>
      <c r="Z109" s="370">
        <v>0</v>
      </c>
      <c r="AA109" s="370"/>
      <c r="AB109" s="370"/>
      <c r="AC109" s="370"/>
      <c r="AD109" s="370">
        <v>5.6115939608474577</v>
      </c>
      <c r="AE109" s="370"/>
      <c r="AF109" s="370">
        <v>0.374406039152542</v>
      </c>
      <c r="AG109" s="370"/>
      <c r="AH109" s="370" t="s">
        <v>192</v>
      </c>
      <c r="AI109" s="370" t="s">
        <v>648</v>
      </c>
      <c r="AJ109" s="2"/>
    </row>
    <row r="110" spans="1:36" ht="20.25" customHeight="1">
      <c r="A110" s="13" t="s">
        <v>93</v>
      </c>
      <c r="B110" s="347" t="s">
        <v>94</v>
      </c>
      <c r="C110" s="10"/>
      <c r="D110" s="10"/>
      <c r="E110" s="370"/>
      <c r="F110" s="370"/>
      <c r="G110" s="370"/>
      <c r="H110" s="370"/>
      <c r="I110" s="370"/>
      <c r="J110" s="370"/>
      <c r="K110" s="370"/>
      <c r="L110" s="370"/>
      <c r="M110" s="370"/>
      <c r="N110" s="370"/>
      <c r="O110" s="370"/>
      <c r="P110" s="370"/>
      <c r="Q110" s="370"/>
      <c r="R110" s="370"/>
      <c r="S110" s="370"/>
      <c r="T110" s="370"/>
      <c r="U110" s="370"/>
      <c r="V110" s="370"/>
      <c r="W110" s="370"/>
      <c r="X110" s="370"/>
      <c r="Y110" s="370"/>
      <c r="Z110" s="370"/>
      <c r="AA110" s="370"/>
      <c r="AB110" s="370"/>
      <c r="AC110" s="370"/>
      <c r="AD110" s="370"/>
      <c r="AE110" s="370"/>
      <c r="AF110" s="370"/>
      <c r="AG110" s="370"/>
      <c r="AH110" s="370"/>
      <c r="AI110" s="370"/>
      <c r="AJ110" s="2"/>
    </row>
    <row r="111" spans="1:36" ht="20.25" hidden="1" customHeight="1">
      <c r="A111" s="13" t="s">
        <v>93</v>
      </c>
      <c r="B111" s="14" t="s">
        <v>58</v>
      </c>
      <c r="C111" s="10"/>
      <c r="D111" s="10"/>
      <c r="E111" s="370"/>
      <c r="F111" s="370"/>
      <c r="G111" s="370"/>
      <c r="H111" s="370"/>
      <c r="I111" s="370"/>
      <c r="J111" s="370"/>
      <c r="K111" s="370"/>
      <c r="L111" s="370"/>
      <c r="M111" s="370"/>
      <c r="N111" s="370"/>
      <c r="O111" s="370"/>
      <c r="P111" s="370"/>
      <c r="Q111" s="370"/>
      <c r="R111" s="370"/>
      <c r="S111" s="370"/>
      <c r="T111" s="370"/>
      <c r="U111" s="370"/>
      <c r="V111" s="370"/>
      <c r="W111" s="370"/>
      <c r="X111" s="370"/>
      <c r="Y111" s="370"/>
      <c r="Z111" s="370"/>
      <c r="AA111" s="370"/>
      <c r="AB111" s="370"/>
      <c r="AC111" s="370"/>
      <c r="AD111" s="370"/>
      <c r="AE111" s="370"/>
      <c r="AF111" s="370"/>
      <c r="AG111" s="370"/>
      <c r="AH111" s="370"/>
      <c r="AI111" s="370"/>
      <c r="AJ111" s="2"/>
    </row>
    <row r="112" spans="1:36" ht="20.25" hidden="1" customHeight="1">
      <c r="A112" s="13" t="s">
        <v>93</v>
      </c>
      <c r="B112" s="14" t="s">
        <v>58</v>
      </c>
      <c r="C112" s="10"/>
      <c r="D112" s="10"/>
      <c r="E112" s="370"/>
      <c r="F112" s="370"/>
      <c r="G112" s="370"/>
      <c r="H112" s="370"/>
      <c r="I112" s="370"/>
      <c r="J112" s="370"/>
      <c r="K112" s="370"/>
      <c r="L112" s="370"/>
      <c r="M112" s="370"/>
      <c r="N112" s="370"/>
      <c r="O112" s="370"/>
      <c r="P112" s="370"/>
      <c r="Q112" s="370"/>
      <c r="R112" s="370"/>
      <c r="S112" s="370"/>
      <c r="T112" s="370"/>
      <c r="U112" s="370"/>
      <c r="V112" s="370"/>
      <c r="W112" s="370"/>
      <c r="X112" s="370"/>
      <c r="Y112" s="370"/>
      <c r="Z112" s="370"/>
      <c r="AA112" s="370"/>
      <c r="AB112" s="370"/>
      <c r="AC112" s="370"/>
      <c r="AD112" s="370"/>
      <c r="AE112" s="370"/>
      <c r="AF112" s="370"/>
      <c r="AG112" s="370"/>
      <c r="AH112" s="370"/>
      <c r="AI112" s="370"/>
      <c r="AJ112" s="2"/>
    </row>
    <row r="113" spans="1:36" ht="20.25" hidden="1" customHeight="1">
      <c r="A113" s="13" t="s">
        <v>59</v>
      </c>
      <c r="B113" s="347" t="s">
        <v>59</v>
      </c>
      <c r="C113" s="10"/>
      <c r="D113" s="1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0"/>
      <c r="O113" s="370"/>
      <c r="P113" s="370"/>
      <c r="Q113" s="370"/>
      <c r="R113" s="370"/>
      <c r="S113" s="370"/>
      <c r="T113" s="370"/>
      <c r="U113" s="370"/>
      <c r="V113" s="370"/>
      <c r="W113" s="370"/>
      <c r="X113" s="370"/>
      <c r="Y113" s="370"/>
      <c r="Z113" s="370"/>
      <c r="AA113" s="370"/>
      <c r="AB113" s="370"/>
      <c r="AC113" s="370"/>
      <c r="AD113" s="370"/>
      <c r="AE113" s="370"/>
      <c r="AF113" s="370"/>
      <c r="AG113" s="370"/>
      <c r="AH113" s="370"/>
      <c r="AI113" s="370"/>
      <c r="AJ113" s="2"/>
    </row>
    <row r="114" spans="1:36" ht="20.25" customHeight="1">
      <c r="A114" s="166" t="s">
        <v>95</v>
      </c>
      <c r="B114" s="351" t="s">
        <v>96</v>
      </c>
      <c r="C114" s="10"/>
      <c r="D114" s="10">
        <v>0.55400427102803729</v>
      </c>
      <c r="E114" s="370">
        <v>0</v>
      </c>
      <c r="F114" s="370">
        <v>0</v>
      </c>
      <c r="G114" s="370">
        <v>0</v>
      </c>
      <c r="H114" s="370">
        <v>17.881863999777799</v>
      </c>
      <c r="I114" s="370">
        <v>0</v>
      </c>
      <c r="J114" s="370">
        <v>17.881863999777792</v>
      </c>
      <c r="K114" s="370">
        <v>0</v>
      </c>
      <c r="L114" s="370">
        <v>0.41386408661016899</v>
      </c>
      <c r="M114" s="370">
        <v>0</v>
      </c>
      <c r="N114" s="370">
        <v>0.50172492051059303</v>
      </c>
      <c r="O114" s="370">
        <v>0</v>
      </c>
      <c r="P114" s="370">
        <v>0</v>
      </c>
      <c r="Q114" s="370">
        <v>0</v>
      </c>
      <c r="R114" s="370">
        <v>0</v>
      </c>
      <c r="S114" s="370">
        <v>0</v>
      </c>
      <c r="T114" s="370">
        <v>0.41386408661016899</v>
      </c>
      <c r="U114" s="370">
        <v>0</v>
      </c>
      <c r="V114" s="370">
        <v>0</v>
      </c>
      <c r="W114" s="370">
        <v>0</v>
      </c>
      <c r="X114" s="370">
        <v>0</v>
      </c>
      <c r="Y114" s="370">
        <v>0</v>
      </c>
      <c r="Z114" s="370">
        <v>17.380139079267199</v>
      </c>
      <c r="AA114" s="370">
        <v>0</v>
      </c>
      <c r="AB114" s="370">
        <v>0</v>
      </c>
      <c r="AC114" s="370">
        <v>0</v>
      </c>
      <c r="AD114" s="370">
        <v>17.467999913167631</v>
      </c>
      <c r="AE114" s="370">
        <v>0</v>
      </c>
      <c r="AF114" s="370">
        <v>-8.786083390042404E-2</v>
      </c>
      <c r="AG114" s="370">
        <v>0</v>
      </c>
      <c r="AH114" s="370" t="e">
        <v>#VALUE!</v>
      </c>
      <c r="AI114" s="370"/>
      <c r="AJ114" s="2"/>
    </row>
    <row r="115" spans="1:36" ht="20.25" customHeight="1">
      <c r="A115" s="13" t="s">
        <v>97</v>
      </c>
      <c r="B115" s="347" t="s">
        <v>98</v>
      </c>
      <c r="C115" s="10"/>
      <c r="D115" s="10">
        <v>0</v>
      </c>
      <c r="E115" s="370">
        <v>0</v>
      </c>
      <c r="F115" s="370">
        <v>0</v>
      </c>
      <c r="G115" s="370">
        <v>0</v>
      </c>
      <c r="H115" s="370">
        <v>15.464373999777798</v>
      </c>
      <c r="I115" s="370">
        <v>0</v>
      </c>
      <c r="J115" s="370">
        <v>15.464373999777791</v>
      </c>
      <c r="K115" s="370">
        <v>0</v>
      </c>
      <c r="L115" s="370">
        <v>0</v>
      </c>
      <c r="M115" s="370">
        <v>0</v>
      </c>
      <c r="N115" s="370">
        <v>0.50172492051059303</v>
      </c>
      <c r="O115" s="370">
        <v>0</v>
      </c>
      <c r="P115" s="370">
        <v>0</v>
      </c>
      <c r="Q115" s="370">
        <v>0</v>
      </c>
      <c r="R115" s="370">
        <v>0</v>
      </c>
      <c r="S115" s="370">
        <v>0</v>
      </c>
      <c r="T115" s="370">
        <v>0</v>
      </c>
      <c r="U115" s="370">
        <v>0</v>
      </c>
      <c r="V115" s="370">
        <v>0</v>
      </c>
      <c r="W115" s="370">
        <v>0</v>
      </c>
      <c r="X115" s="370">
        <v>0</v>
      </c>
      <c r="Y115" s="370">
        <v>0</v>
      </c>
      <c r="Z115" s="370">
        <v>14.962649079267198</v>
      </c>
      <c r="AA115" s="370">
        <v>0</v>
      </c>
      <c r="AB115" s="370">
        <v>0</v>
      </c>
      <c r="AC115" s="370">
        <v>0</v>
      </c>
      <c r="AD115" s="370">
        <v>15.464373999777798</v>
      </c>
      <c r="AE115" s="370">
        <v>0</v>
      </c>
      <c r="AF115" s="370">
        <v>-0.50172492051059303</v>
      </c>
      <c r="AG115" s="370">
        <v>0</v>
      </c>
      <c r="AH115" s="370">
        <v>-1</v>
      </c>
      <c r="AI115" s="370"/>
      <c r="AJ115" s="2"/>
    </row>
    <row r="116" spans="1:36" ht="34.5" customHeight="1">
      <c r="A116" s="370"/>
      <c r="B116" s="355" t="s">
        <v>675</v>
      </c>
      <c r="C116" s="10" t="s">
        <v>676</v>
      </c>
      <c r="D116" s="10"/>
      <c r="E116" s="370"/>
      <c r="F116" s="370"/>
      <c r="G116" s="370"/>
      <c r="H116" s="370">
        <v>15.464373999777798</v>
      </c>
      <c r="I116" s="370"/>
      <c r="J116" s="370">
        <v>15.464373999777791</v>
      </c>
      <c r="K116" s="370"/>
      <c r="L116" s="370">
        <v>0</v>
      </c>
      <c r="M116" s="370"/>
      <c r="N116" s="370">
        <v>0.50172492051059303</v>
      </c>
      <c r="O116" s="370"/>
      <c r="P116" s="370"/>
      <c r="Q116" s="370"/>
      <c r="R116" s="370"/>
      <c r="S116" s="370"/>
      <c r="T116" s="370"/>
      <c r="U116" s="370"/>
      <c r="V116" s="370"/>
      <c r="W116" s="370"/>
      <c r="X116" s="370"/>
      <c r="Y116" s="370"/>
      <c r="Z116" s="370">
        <v>14.962649079267198</v>
      </c>
      <c r="AA116" s="370"/>
      <c r="AB116" s="370"/>
      <c r="AC116" s="370"/>
      <c r="AD116" s="370">
        <v>15.464373999777798</v>
      </c>
      <c r="AE116" s="370"/>
      <c r="AF116" s="370">
        <v>-0.50172492051059303</v>
      </c>
      <c r="AG116" s="380"/>
      <c r="AH116" s="380">
        <v>-1</v>
      </c>
      <c r="AI116" s="370" t="s">
        <v>677</v>
      </c>
      <c r="AJ116" s="2"/>
    </row>
    <row r="117" spans="1:36" ht="20.25" hidden="1" customHeight="1">
      <c r="A117" s="13" t="s">
        <v>97</v>
      </c>
      <c r="B117" s="14" t="s">
        <v>58</v>
      </c>
      <c r="C117" s="10"/>
      <c r="D117" s="10"/>
      <c r="E117" s="370"/>
      <c r="F117" s="370"/>
      <c r="G117" s="370"/>
      <c r="H117" s="370"/>
      <c r="I117" s="370"/>
      <c r="J117" s="370"/>
      <c r="K117" s="370"/>
      <c r="L117" s="370"/>
      <c r="M117" s="370"/>
      <c r="N117" s="370"/>
      <c r="O117" s="370"/>
      <c r="P117" s="370"/>
      <c r="Q117" s="370"/>
      <c r="R117" s="370"/>
      <c r="S117" s="370"/>
      <c r="T117" s="370"/>
      <c r="U117" s="370"/>
      <c r="V117" s="370"/>
      <c r="W117" s="370"/>
      <c r="X117" s="370"/>
      <c r="Y117" s="370"/>
      <c r="Z117" s="370"/>
      <c r="AA117" s="370"/>
      <c r="AB117" s="370"/>
      <c r="AC117" s="370"/>
      <c r="AD117" s="370"/>
      <c r="AE117" s="370"/>
      <c r="AF117" s="370"/>
      <c r="AG117" s="370"/>
      <c r="AH117" s="370"/>
      <c r="AI117" s="370"/>
      <c r="AJ117" s="2"/>
    </row>
    <row r="118" spans="1:36" ht="20.25" hidden="1" customHeight="1">
      <c r="A118" s="13" t="s">
        <v>59</v>
      </c>
      <c r="B118" s="347" t="s">
        <v>59</v>
      </c>
      <c r="C118" s="10"/>
      <c r="D118" s="10"/>
      <c r="E118" s="370"/>
      <c r="F118" s="370"/>
      <c r="G118" s="370"/>
      <c r="H118" s="370"/>
      <c r="I118" s="370"/>
      <c r="J118" s="370"/>
      <c r="K118" s="370"/>
      <c r="L118" s="370"/>
      <c r="M118" s="370"/>
      <c r="N118" s="370"/>
      <c r="O118" s="370"/>
      <c r="P118" s="370"/>
      <c r="Q118" s="370"/>
      <c r="R118" s="370"/>
      <c r="S118" s="370"/>
      <c r="T118" s="370"/>
      <c r="U118" s="370"/>
      <c r="V118" s="370"/>
      <c r="W118" s="370"/>
      <c r="X118" s="370"/>
      <c r="Y118" s="370"/>
      <c r="Z118" s="370"/>
      <c r="AA118" s="370"/>
      <c r="AB118" s="370"/>
      <c r="AC118" s="370"/>
      <c r="AD118" s="370"/>
      <c r="AE118" s="370"/>
      <c r="AF118" s="370"/>
      <c r="AG118" s="370"/>
      <c r="AH118" s="370"/>
      <c r="AI118" s="370"/>
      <c r="AJ118" s="2"/>
    </row>
    <row r="119" spans="1:36" ht="20.25" customHeight="1">
      <c r="A119" s="13" t="s">
        <v>99</v>
      </c>
      <c r="B119" s="347" t="s">
        <v>100</v>
      </c>
      <c r="C119" s="10"/>
      <c r="D119" s="10">
        <v>0</v>
      </c>
      <c r="E119" s="370"/>
      <c r="F119" s="370"/>
      <c r="G119" s="370"/>
      <c r="H119" s="370"/>
      <c r="I119" s="370"/>
      <c r="J119" s="370"/>
      <c r="K119" s="370"/>
      <c r="L119" s="370"/>
      <c r="M119" s="370"/>
      <c r="N119" s="370"/>
      <c r="O119" s="370"/>
      <c r="P119" s="370"/>
      <c r="Q119" s="370"/>
      <c r="R119" s="370"/>
      <c r="S119" s="370"/>
      <c r="T119" s="370"/>
      <c r="U119" s="370"/>
      <c r="V119" s="370"/>
      <c r="W119" s="370"/>
      <c r="X119" s="370"/>
      <c r="Y119" s="370"/>
      <c r="Z119" s="370"/>
      <c r="AA119" s="370"/>
      <c r="AB119" s="370"/>
      <c r="AC119" s="370"/>
      <c r="AD119" s="370"/>
      <c r="AE119" s="370"/>
      <c r="AF119" s="370"/>
      <c r="AG119" s="370"/>
      <c r="AH119" s="370"/>
      <c r="AI119" s="370"/>
      <c r="AJ119" s="2"/>
    </row>
    <row r="120" spans="1:36" ht="20.25" customHeight="1">
      <c r="A120" s="13" t="s">
        <v>99</v>
      </c>
      <c r="B120" s="356"/>
      <c r="C120" s="10"/>
      <c r="D120" s="10"/>
      <c r="E120" s="370"/>
      <c r="F120" s="370"/>
      <c r="G120" s="370"/>
      <c r="H120" s="370"/>
      <c r="I120" s="370"/>
      <c r="J120" s="370"/>
      <c r="K120" s="370"/>
      <c r="L120" s="370"/>
      <c r="M120" s="370"/>
      <c r="N120" s="370"/>
      <c r="O120" s="370"/>
      <c r="P120" s="370"/>
      <c r="Q120" s="370"/>
      <c r="R120" s="370"/>
      <c r="S120" s="370"/>
      <c r="T120" s="370"/>
      <c r="U120" s="370"/>
      <c r="V120" s="370"/>
      <c r="W120" s="370"/>
      <c r="X120" s="370"/>
      <c r="Y120" s="370"/>
      <c r="Z120" s="370"/>
      <c r="AA120" s="370"/>
      <c r="AB120" s="370"/>
      <c r="AC120" s="370"/>
      <c r="AD120" s="370"/>
      <c r="AE120" s="370"/>
      <c r="AF120" s="370"/>
      <c r="AG120" s="370"/>
      <c r="AH120" s="370"/>
      <c r="AI120" s="370"/>
      <c r="AJ120" s="2"/>
    </row>
    <row r="121" spans="1:36" ht="20.25" customHeight="1">
      <c r="A121" s="13" t="s">
        <v>99</v>
      </c>
      <c r="B121" s="14" t="s">
        <v>58</v>
      </c>
      <c r="C121" s="10"/>
      <c r="D121" s="10"/>
      <c r="E121" s="370"/>
      <c r="F121" s="370"/>
      <c r="G121" s="370"/>
      <c r="H121" s="370"/>
      <c r="I121" s="370"/>
      <c r="J121" s="370"/>
      <c r="K121" s="370"/>
      <c r="L121" s="370"/>
      <c r="M121" s="370"/>
      <c r="N121" s="370"/>
      <c r="O121" s="370"/>
      <c r="P121" s="370"/>
      <c r="Q121" s="370"/>
      <c r="R121" s="370"/>
      <c r="S121" s="370"/>
      <c r="T121" s="370"/>
      <c r="U121" s="370"/>
      <c r="V121" s="370"/>
      <c r="W121" s="370"/>
      <c r="X121" s="370"/>
      <c r="Y121" s="370"/>
      <c r="Z121" s="370"/>
      <c r="AA121" s="370"/>
      <c r="AB121" s="370"/>
      <c r="AC121" s="370"/>
      <c r="AD121" s="370"/>
      <c r="AE121" s="370"/>
      <c r="AF121" s="370"/>
      <c r="AG121" s="370"/>
      <c r="AH121" s="370"/>
      <c r="AI121" s="370"/>
      <c r="AJ121" s="2"/>
    </row>
    <row r="122" spans="1:36" ht="20.25" customHeight="1">
      <c r="A122" s="13" t="s">
        <v>59</v>
      </c>
      <c r="B122" s="347" t="s">
        <v>59</v>
      </c>
      <c r="C122" s="10"/>
      <c r="D122" s="10"/>
      <c r="E122" s="370"/>
      <c r="F122" s="370"/>
      <c r="G122" s="370"/>
      <c r="H122" s="370"/>
      <c r="I122" s="370"/>
      <c r="J122" s="370"/>
      <c r="K122" s="370"/>
      <c r="L122" s="370"/>
      <c r="M122" s="370"/>
      <c r="N122" s="370"/>
      <c r="O122" s="370"/>
      <c r="P122" s="370"/>
      <c r="Q122" s="370"/>
      <c r="R122" s="370"/>
      <c r="S122" s="370"/>
      <c r="T122" s="370"/>
      <c r="U122" s="370"/>
      <c r="V122" s="370"/>
      <c r="W122" s="370"/>
      <c r="X122" s="370"/>
      <c r="Y122" s="370"/>
      <c r="Z122" s="370"/>
      <c r="AA122" s="370"/>
      <c r="AB122" s="370"/>
      <c r="AC122" s="370"/>
      <c r="AD122" s="370"/>
      <c r="AE122" s="370"/>
      <c r="AF122" s="370"/>
      <c r="AG122" s="370"/>
      <c r="AH122" s="370"/>
      <c r="AI122" s="370"/>
      <c r="AJ122" s="2"/>
    </row>
    <row r="123" spans="1:36" ht="20.25" customHeight="1">
      <c r="A123" s="13" t="s">
        <v>101</v>
      </c>
      <c r="B123" s="347" t="s">
        <v>102</v>
      </c>
      <c r="C123" s="10"/>
      <c r="D123" s="1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0"/>
      <c r="O123" s="370"/>
      <c r="P123" s="370"/>
      <c r="Q123" s="370"/>
      <c r="R123" s="370"/>
      <c r="S123" s="370"/>
      <c r="T123" s="370"/>
      <c r="U123" s="370"/>
      <c r="V123" s="370"/>
      <c r="W123" s="370"/>
      <c r="X123" s="370"/>
      <c r="Y123" s="370"/>
      <c r="Z123" s="370"/>
      <c r="AA123" s="370"/>
      <c r="AB123" s="370"/>
      <c r="AC123" s="370"/>
      <c r="AD123" s="370"/>
      <c r="AE123" s="370"/>
      <c r="AF123" s="370"/>
      <c r="AG123" s="370"/>
      <c r="AH123" s="370"/>
      <c r="AI123" s="370"/>
      <c r="AJ123" s="2"/>
    </row>
    <row r="124" spans="1:36" ht="20.25" customHeight="1">
      <c r="A124" s="13" t="s">
        <v>101</v>
      </c>
      <c r="B124" s="14" t="s">
        <v>58</v>
      </c>
      <c r="C124" s="10"/>
      <c r="D124" s="10"/>
      <c r="E124" s="370"/>
      <c r="F124" s="370"/>
      <c r="G124" s="370"/>
      <c r="H124" s="370"/>
      <c r="I124" s="370"/>
      <c r="J124" s="370"/>
      <c r="K124" s="370"/>
      <c r="L124" s="370"/>
      <c r="M124" s="370"/>
      <c r="N124" s="370"/>
      <c r="O124" s="370"/>
      <c r="P124" s="370"/>
      <c r="Q124" s="370"/>
      <c r="R124" s="370"/>
      <c r="S124" s="370"/>
      <c r="T124" s="370"/>
      <c r="U124" s="370"/>
      <c r="V124" s="370"/>
      <c r="W124" s="370"/>
      <c r="X124" s="370"/>
      <c r="Y124" s="370"/>
      <c r="Z124" s="370"/>
      <c r="AA124" s="370"/>
      <c r="AB124" s="370"/>
      <c r="AC124" s="370"/>
      <c r="AD124" s="370"/>
      <c r="AE124" s="370"/>
      <c r="AF124" s="370"/>
      <c r="AG124" s="370"/>
      <c r="AH124" s="370"/>
      <c r="AI124" s="370"/>
      <c r="AJ124" s="2"/>
    </row>
    <row r="125" spans="1:36" ht="20.25" customHeight="1">
      <c r="A125" s="13" t="s">
        <v>101</v>
      </c>
      <c r="B125" s="14" t="s">
        <v>58</v>
      </c>
      <c r="C125" s="10"/>
      <c r="D125" s="10"/>
      <c r="E125" s="370"/>
      <c r="F125" s="370"/>
      <c r="G125" s="370"/>
      <c r="H125" s="370"/>
      <c r="I125" s="370"/>
      <c r="J125" s="370"/>
      <c r="K125" s="370"/>
      <c r="L125" s="370"/>
      <c r="M125" s="370"/>
      <c r="N125" s="370"/>
      <c r="O125" s="370"/>
      <c r="P125" s="370"/>
      <c r="Q125" s="370"/>
      <c r="R125" s="370"/>
      <c r="S125" s="370"/>
      <c r="T125" s="370"/>
      <c r="U125" s="370"/>
      <c r="V125" s="370"/>
      <c r="W125" s="370"/>
      <c r="X125" s="370"/>
      <c r="Y125" s="370"/>
      <c r="Z125" s="370"/>
      <c r="AA125" s="370"/>
      <c r="AB125" s="370"/>
      <c r="AC125" s="370"/>
      <c r="AD125" s="370"/>
      <c r="AE125" s="370"/>
      <c r="AF125" s="370"/>
      <c r="AG125" s="370"/>
      <c r="AH125" s="370"/>
      <c r="AI125" s="370"/>
      <c r="AJ125" s="2"/>
    </row>
    <row r="126" spans="1:36" ht="20.25" customHeight="1">
      <c r="A126" s="13" t="s">
        <v>59</v>
      </c>
      <c r="B126" s="347" t="s">
        <v>59</v>
      </c>
      <c r="C126" s="10"/>
      <c r="D126" s="10"/>
      <c r="E126" s="370"/>
      <c r="F126" s="370"/>
      <c r="G126" s="370"/>
      <c r="H126" s="370"/>
      <c r="I126" s="370"/>
      <c r="J126" s="370"/>
      <c r="K126" s="370"/>
      <c r="L126" s="370"/>
      <c r="M126" s="370"/>
      <c r="N126" s="370"/>
      <c r="O126" s="370"/>
      <c r="P126" s="370"/>
      <c r="Q126" s="370"/>
      <c r="R126" s="370"/>
      <c r="S126" s="370"/>
      <c r="T126" s="370"/>
      <c r="U126" s="370"/>
      <c r="V126" s="370"/>
      <c r="W126" s="370"/>
      <c r="X126" s="370"/>
      <c r="Y126" s="370"/>
      <c r="Z126" s="370"/>
      <c r="AA126" s="370"/>
      <c r="AB126" s="370"/>
      <c r="AC126" s="370"/>
      <c r="AD126" s="370"/>
      <c r="AE126" s="370"/>
      <c r="AF126" s="370"/>
      <c r="AG126" s="370"/>
      <c r="AH126" s="370"/>
      <c r="AI126" s="370"/>
      <c r="AJ126" s="2"/>
    </row>
    <row r="127" spans="1:36" ht="20.25" customHeight="1">
      <c r="A127" s="13" t="s">
        <v>103</v>
      </c>
      <c r="B127" s="347" t="s">
        <v>104</v>
      </c>
      <c r="C127" s="10"/>
      <c r="D127" s="10"/>
      <c r="E127" s="370"/>
      <c r="F127" s="370"/>
      <c r="G127" s="370"/>
      <c r="H127" s="370"/>
      <c r="I127" s="370"/>
      <c r="J127" s="370"/>
      <c r="K127" s="370"/>
      <c r="L127" s="370"/>
      <c r="M127" s="370"/>
      <c r="N127" s="370"/>
      <c r="O127" s="370"/>
      <c r="P127" s="370"/>
      <c r="Q127" s="370"/>
      <c r="R127" s="370"/>
      <c r="S127" s="370"/>
      <c r="T127" s="370"/>
      <c r="U127" s="370"/>
      <c r="V127" s="370"/>
      <c r="W127" s="370"/>
      <c r="X127" s="370"/>
      <c r="Y127" s="370"/>
      <c r="Z127" s="370"/>
      <c r="AA127" s="370"/>
      <c r="AB127" s="370"/>
      <c r="AC127" s="370"/>
      <c r="AD127" s="370"/>
      <c r="AE127" s="370"/>
      <c r="AF127" s="370"/>
      <c r="AG127" s="370"/>
      <c r="AH127" s="370"/>
      <c r="AI127" s="370"/>
      <c r="AJ127" s="2"/>
    </row>
    <row r="128" spans="1:36" ht="20.25" customHeight="1">
      <c r="A128" s="13" t="s">
        <v>103</v>
      </c>
      <c r="B128" s="14" t="s">
        <v>58</v>
      </c>
      <c r="C128" s="10"/>
      <c r="D128" s="10"/>
      <c r="E128" s="370"/>
      <c r="F128" s="370"/>
      <c r="G128" s="370"/>
      <c r="H128" s="370"/>
      <c r="I128" s="370"/>
      <c r="J128" s="370"/>
      <c r="K128" s="370"/>
      <c r="L128" s="370"/>
      <c r="M128" s="370"/>
      <c r="N128" s="370"/>
      <c r="O128" s="370"/>
      <c r="P128" s="370"/>
      <c r="Q128" s="370"/>
      <c r="R128" s="370"/>
      <c r="S128" s="370"/>
      <c r="T128" s="370"/>
      <c r="U128" s="370"/>
      <c r="V128" s="370"/>
      <c r="W128" s="370"/>
      <c r="X128" s="370"/>
      <c r="Y128" s="370"/>
      <c r="Z128" s="370"/>
      <c r="AA128" s="370"/>
      <c r="AB128" s="370"/>
      <c r="AC128" s="370"/>
      <c r="AD128" s="370"/>
      <c r="AE128" s="370"/>
      <c r="AF128" s="370"/>
      <c r="AG128" s="370"/>
      <c r="AH128" s="370"/>
      <c r="AI128" s="370"/>
      <c r="AJ128" s="2"/>
    </row>
    <row r="129" spans="1:36" ht="20.25" customHeight="1">
      <c r="A129" s="13" t="s">
        <v>103</v>
      </c>
      <c r="B129" s="14" t="s">
        <v>58</v>
      </c>
      <c r="C129" s="10"/>
      <c r="D129" s="10"/>
      <c r="E129" s="370"/>
      <c r="F129" s="370"/>
      <c r="G129" s="370"/>
      <c r="H129" s="370"/>
      <c r="I129" s="370"/>
      <c r="J129" s="370"/>
      <c r="K129" s="370"/>
      <c r="L129" s="370"/>
      <c r="M129" s="370"/>
      <c r="N129" s="370"/>
      <c r="O129" s="370"/>
      <c r="P129" s="370"/>
      <c r="Q129" s="370"/>
      <c r="R129" s="370"/>
      <c r="S129" s="370"/>
      <c r="T129" s="370"/>
      <c r="U129" s="370"/>
      <c r="V129" s="370"/>
      <c r="W129" s="370"/>
      <c r="X129" s="370"/>
      <c r="Y129" s="370"/>
      <c r="Z129" s="370"/>
      <c r="AA129" s="370"/>
      <c r="AB129" s="370"/>
      <c r="AC129" s="370"/>
      <c r="AD129" s="370"/>
      <c r="AE129" s="370"/>
      <c r="AF129" s="370"/>
      <c r="AG129" s="370"/>
      <c r="AH129" s="370"/>
      <c r="AI129" s="370"/>
      <c r="AJ129" s="2"/>
    </row>
    <row r="130" spans="1:36" ht="20.25" customHeight="1">
      <c r="A130" s="13" t="s">
        <v>59</v>
      </c>
      <c r="B130" s="347" t="s">
        <v>59</v>
      </c>
      <c r="C130" s="10"/>
      <c r="D130" s="10"/>
      <c r="E130" s="370"/>
      <c r="F130" s="370"/>
      <c r="G130" s="370"/>
      <c r="H130" s="370"/>
      <c r="I130" s="370"/>
      <c r="J130" s="370"/>
      <c r="K130" s="370"/>
      <c r="L130" s="370"/>
      <c r="M130" s="370"/>
      <c r="N130" s="370"/>
      <c r="O130" s="370"/>
      <c r="P130" s="370"/>
      <c r="Q130" s="370"/>
      <c r="R130" s="370"/>
      <c r="S130" s="370"/>
      <c r="T130" s="370"/>
      <c r="U130" s="370"/>
      <c r="V130" s="370"/>
      <c r="W130" s="370"/>
      <c r="X130" s="370"/>
      <c r="Y130" s="370"/>
      <c r="Z130" s="370"/>
      <c r="AA130" s="370"/>
      <c r="AB130" s="370"/>
      <c r="AC130" s="370"/>
      <c r="AD130" s="370"/>
      <c r="AE130" s="370"/>
      <c r="AF130" s="370"/>
      <c r="AG130" s="370"/>
      <c r="AH130" s="370"/>
      <c r="AI130" s="370"/>
      <c r="AJ130" s="2"/>
    </row>
    <row r="131" spans="1:36" ht="20.25" customHeight="1">
      <c r="A131" s="13" t="s">
        <v>105</v>
      </c>
      <c r="B131" s="347" t="s">
        <v>106</v>
      </c>
      <c r="C131" s="10"/>
      <c r="D131" s="10"/>
      <c r="E131" s="370"/>
      <c r="F131" s="370"/>
      <c r="G131" s="370"/>
      <c r="H131" s="370"/>
      <c r="I131" s="370"/>
      <c r="J131" s="370"/>
      <c r="K131" s="370"/>
      <c r="L131" s="370"/>
      <c r="M131" s="370"/>
      <c r="N131" s="370"/>
      <c r="O131" s="370"/>
      <c r="P131" s="370"/>
      <c r="Q131" s="370"/>
      <c r="R131" s="370"/>
      <c r="S131" s="370"/>
      <c r="T131" s="370"/>
      <c r="U131" s="370"/>
      <c r="V131" s="370"/>
      <c r="W131" s="370"/>
      <c r="X131" s="370"/>
      <c r="Y131" s="370"/>
      <c r="Z131" s="370"/>
      <c r="AA131" s="370"/>
      <c r="AB131" s="370"/>
      <c r="AC131" s="370"/>
      <c r="AD131" s="370"/>
      <c r="AE131" s="370"/>
      <c r="AF131" s="370"/>
      <c r="AG131" s="370"/>
      <c r="AH131" s="370"/>
      <c r="AI131" s="370"/>
      <c r="AJ131" s="2"/>
    </row>
    <row r="132" spans="1:36" ht="20.25" customHeight="1">
      <c r="A132" s="13" t="s">
        <v>105</v>
      </c>
      <c r="B132" s="14" t="s">
        <v>58</v>
      </c>
      <c r="C132" s="10"/>
      <c r="D132" s="10"/>
      <c r="E132" s="370"/>
      <c r="F132" s="370"/>
      <c r="G132" s="370"/>
      <c r="H132" s="370"/>
      <c r="I132" s="370"/>
      <c r="J132" s="370"/>
      <c r="K132" s="370"/>
      <c r="L132" s="370"/>
      <c r="M132" s="370"/>
      <c r="N132" s="370"/>
      <c r="O132" s="370"/>
      <c r="P132" s="370"/>
      <c r="Q132" s="370"/>
      <c r="R132" s="370"/>
      <c r="S132" s="370"/>
      <c r="T132" s="370"/>
      <c r="U132" s="370"/>
      <c r="V132" s="370"/>
      <c r="W132" s="370"/>
      <c r="X132" s="370"/>
      <c r="Y132" s="370"/>
      <c r="Z132" s="370"/>
      <c r="AA132" s="370"/>
      <c r="AB132" s="370"/>
      <c r="AC132" s="370"/>
      <c r="AD132" s="370"/>
      <c r="AE132" s="370"/>
      <c r="AF132" s="370"/>
      <c r="AG132" s="370"/>
      <c r="AH132" s="370"/>
      <c r="AI132" s="370"/>
      <c r="AJ132" s="2"/>
    </row>
    <row r="133" spans="1:36" ht="20.25" customHeight="1">
      <c r="A133" s="13" t="s">
        <v>105</v>
      </c>
      <c r="B133" s="14" t="s">
        <v>58</v>
      </c>
      <c r="C133" s="10"/>
      <c r="D133" s="10"/>
      <c r="E133" s="370"/>
      <c r="F133" s="370"/>
      <c r="G133" s="370"/>
      <c r="H133" s="370"/>
      <c r="I133" s="370"/>
      <c r="J133" s="370"/>
      <c r="K133" s="370"/>
      <c r="L133" s="370"/>
      <c r="M133" s="370"/>
      <c r="N133" s="370"/>
      <c r="O133" s="370"/>
      <c r="P133" s="370"/>
      <c r="Q133" s="370"/>
      <c r="R133" s="370"/>
      <c r="S133" s="370"/>
      <c r="T133" s="370"/>
      <c r="U133" s="370"/>
      <c r="V133" s="370"/>
      <c r="W133" s="370"/>
      <c r="X133" s="370"/>
      <c r="Y133" s="370"/>
      <c r="Z133" s="370"/>
      <c r="AA133" s="370"/>
      <c r="AB133" s="370"/>
      <c r="AC133" s="370"/>
      <c r="AD133" s="370"/>
      <c r="AE133" s="370"/>
      <c r="AF133" s="370"/>
      <c r="AG133" s="370"/>
      <c r="AH133" s="370"/>
      <c r="AI133" s="370"/>
      <c r="AJ133" s="2"/>
    </row>
    <row r="134" spans="1:36" ht="20.25" customHeight="1">
      <c r="A134" s="13" t="s">
        <v>59</v>
      </c>
      <c r="B134" s="347" t="s">
        <v>59</v>
      </c>
      <c r="C134" s="10"/>
      <c r="D134" s="10"/>
      <c r="E134" s="370"/>
      <c r="F134" s="370"/>
      <c r="G134" s="370"/>
      <c r="H134" s="370"/>
      <c r="I134" s="370"/>
      <c r="J134" s="370"/>
      <c r="K134" s="370"/>
      <c r="L134" s="370"/>
      <c r="M134" s="370"/>
      <c r="N134" s="370"/>
      <c r="O134" s="370"/>
      <c r="P134" s="370"/>
      <c r="Q134" s="370"/>
      <c r="R134" s="370"/>
      <c r="S134" s="370"/>
      <c r="T134" s="370"/>
      <c r="U134" s="370"/>
      <c r="V134" s="370"/>
      <c r="W134" s="370"/>
      <c r="X134" s="370"/>
      <c r="Y134" s="370"/>
      <c r="Z134" s="370"/>
      <c r="AA134" s="370"/>
      <c r="AB134" s="370"/>
      <c r="AC134" s="370"/>
      <c r="AD134" s="370"/>
      <c r="AE134" s="370"/>
      <c r="AF134" s="370"/>
      <c r="AG134" s="370"/>
      <c r="AH134" s="370"/>
      <c r="AI134" s="370"/>
      <c r="AJ134" s="2"/>
    </row>
    <row r="135" spans="1:36" ht="20.25" customHeight="1">
      <c r="A135" s="13" t="s">
        <v>107</v>
      </c>
      <c r="B135" s="347" t="s">
        <v>108</v>
      </c>
      <c r="C135" s="10"/>
      <c r="D135" s="10">
        <v>0.55400427102803729</v>
      </c>
      <c r="E135" s="370">
        <v>0</v>
      </c>
      <c r="F135" s="370">
        <v>0</v>
      </c>
      <c r="G135" s="370">
        <v>0</v>
      </c>
      <c r="H135" s="370">
        <v>2.4174899999999999</v>
      </c>
      <c r="I135" s="370">
        <v>0</v>
      </c>
      <c r="J135" s="370">
        <v>2.4174899999999999</v>
      </c>
      <c r="K135" s="370">
        <v>0</v>
      </c>
      <c r="L135" s="370">
        <v>0.41386408661016899</v>
      </c>
      <c r="M135" s="370">
        <v>0</v>
      </c>
      <c r="N135" s="370">
        <v>0</v>
      </c>
      <c r="O135" s="370">
        <v>0</v>
      </c>
      <c r="P135" s="370">
        <v>0</v>
      </c>
      <c r="Q135" s="370">
        <v>0</v>
      </c>
      <c r="R135" s="370">
        <v>0</v>
      </c>
      <c r="S135" s="370">
        <v>0</v>
      </c>
      <c r="T135" s="370">
        <v>0.41386408661016899</v>
      </c>
      <c r="U135" s="370">
        <v>0</v>
      </c>
      <c r="V135" s="370">
        <v>0</v>
      </c>
      <c r="W135" s="370">
        <v>0</v>
      </c>
      <c r="X135" s="370">
        <v>0</v>
      </c>
      <c r="Y135" s="370">
        <v>0</v>
      </c>
      <c r="Z135" s="370">
        <v>2.4174899999999999</v>
      </c>
      <c r="AA135" s="370">
        <v>0</v>
      </c>
      <c r="AB135" s="370">
        <v>0</v>
      </c>
      <c r="AC135" s="370">
        <v>0</v>
      </c>
      <c r="AD135" s="370">
        <v>2.0036259133898309</v>
      </c>
      <c r="AE135" s="370">
        <v>0</v>
      </c>
      <c r="AF135" s="370">
        <v>0.41386408661016899</v>
      </c>
      <c r="AG135" s="370">
        <v>0</v>
      </c>
      <c r="AH135" s="370" t="s">
        <v>192</v>
      </c>
      <c r="AI135" s="370"/>
      <c r="AJ135" s="2"/>
    </row>
    <row r="136" spans="1:36" ht="30.75" customHeight="1">
      <c r="A136" s="370"/>
      <c r="B136" s="355" t="s">
        <v>678</v>
      </c>
      <c r="C136" s="10" t="s">
        <v>660</v>
      </c>
      <c r="D136" s="10">
        <v>0.55400427102803729</v>
      </c>
      <c r="E136" s="370"/>
      <c r="F136" s="370"/>
      <c r="G136" s="370"/>
      <c r="H136" s="370">
        <v>2.4174899999999999</v>
      </c>
      <c r="I136" s="370"/>
      <c r="J136" s="370">
        <v>2.4174899999999999</v>
      </c>
      <c r="K136" s="370"/>
      <c r="L136" s="370">
        <v>0.41386408661016899</v>
      </c>
      <c r="M136" s="370"/>
      <c r="N136" s="370"/>
      <c r="O136" s="370"/>
      <c r="P136" s="370"/>
      <c r="Q136" s="370"/>
      <c r="R136" s="370"/>
      <c r="S136" s="370"/>
      <c r="T136" s="370">
        <v>0.41386408661016899</v>
      </c>
      <c r="U136" s="370"/>
      <c r="V136" s="370"/>
      <c r="W136" s="370"/>
      <c r="X136" s="370"/>
      <c r="Y136" s="370"/>
      <c r="Z136" s="370">
        <v>2.4174899999999999</v>
      </c>
      <c r="AA136" s="370"/>
      <c r="AB136" s="370"/>
      <c r="AC136" s="370"/>
      <c r="AD136" s="370">
        <v>2.0036259133898309</v>
      </c>
      <c r="AE136" s="370"/>
      <c r="AF136" s="370">
        <v>0.41386408661016899</v>
      </c>
      <c r="AG136" s="380"/>
      <c r="AH136" s="380" t="s">
        <v>192</v>
      </c>
      <c r="AI136" s="370" t="s">
        <v>647</v>
      </c>
      <c r="AJ136" s="2"/>
    </row>
    <row r="137" spans="1:36" ht="20.25" customHeight="1">
      <c r="A137" s="13" t="s">
        <v>107</v>
      </c>
      <c r="B137" s="14" t="s">
        <v>58</v>
      </c>
      <c r="C137" s="10"/>
      <c r="D137" s="10"/>
      <c r="E137" s="370"/>
      <c r="F137" s="370"/>
      <c r="G137" s="370"/>
      <c r="H137" s="370"/>
      <c r="I137" s="370"/>
      <c r="J137" s="370"/>
      <c r="K137" s="370"/>
      <c r="L137" s="370"/>
      <c r="M137" s="370"/>
      <c r="N137" s="370"/>
      <c r="O137" s="370"/>
      <c r="P137" s="370"/>
      <c r="Q137" s="370"/>
      <c r="R137" s="370"/>
      <c r="S137" s="370"/>
      <c r="T137" s="370"/>
      <c r="U137" s="370"/>
      <c r="V137" s="370"/>
      <c r="W137" s="370"/>
      <c r="X137" s="370"/>
      <c r="Y137" s="370"/>
      <c r="Z137" s="370"/>
      <c r="AA137" s="370"/>
      <c r="AB137" s="370"/>
      <c r="AC137" s="370"/>
      <c r="AD137" s="370"/>
      <c r="AE137" s="370"/>
      <c r="AF137" s="370"/>
      <c r="AG137" s="370"/>
      <c r="AH137" s="370"/>
      <c r="AI137" s="370"/>
      <c r="AJ137" s="2"/>
    </row>
    <row r="138" spans="1:36" ht="20.25" customHeight="1">
      <c r="A138" s="13" t="s">
        <v>59</v>
      </c>
      <c r="B138" s="347" t="s">
        <v>59</v>
      </c>
      <c r="C138" s="10"/>
      <c r="D138" s="10"/>
      <c r="E138" s="370"/>
      <c r="F138" s="370"/>
      <c r="G138" s="370"/>
      <c r="H138" s="370"/>
      <c r="I138" s="370"/>
      <c r="J138" s="370"/>
      <c r="K138" s="370"/>
      <c r="L138" s="370"/>
      <c r="M138" s="370"/>
      <c r="N138" s="370"/>
      <c r="O138" s="370"/>
      <c r="P138" s="370"/>
      <c r="Q138" s="370"/>
      <c r="R138" s="370"/>
      <c r="S138" s="370"/>
      <c r="T138" s="370"/>
      <c r="U138" s="370"/>
      <c r="V138" s="370"/>
      <c r="W138" s="370"/>
      <c r="X138" s="370"/>
      <c r="Y138" s="370"/>
      <c r="Z138" s="370"/>
      <c r="AA138" s="370"/>
      <c r="AB138" s="370"/>
      <c r="AC138" s="370"/>
      <c r="AD138" s="370"/>
      <c r="AE138" s="370"/>
      <c r="AF138" s="370"/>
      <c r="AG138" s="370"/>
      <c r="AH138" s="370"/>
      <c r="AI138" s="370"/>
      <c r="AJ138" s="2"/>
    </row>
    <row r="139" spans="1:36" ht="20.25" customHeight="1">
      <c r="A139" s="13" t="s">
        <v>109</v>
      </c>
      <c r="B139" s="347" t="s">
        <v>110</v>
      </c>
      <c r="C139" s="10"/>
      <c r="D139" s="10"/>
      <c r="E139" s="370"/>
      <c r="F139" s="370"/>
      <c r="G139" s="370"/>
      <c r="H139" s="370"/>
      <c r="I139" s="370"/>
      <c r="J139" s="370"/>
      <c r="K139" s="370"/>
      <c r="L139" s="370"/>
      <c r="M139" s="370"/>
      <c r="N139" s="370"/>
      <c r="O139" s="370"/>
      <c r="P139" s="370"/>
      <c r="Q139" s="370"/>
      <c r="R139" s="370"/>
      <c r="S139" s="370"/>
      <c r="T139" s="370"/>
      <c r="U139" s="370"/>
      <c r="V139" s="370"/>
      <c r="W139" s="370"/>
      <c r="X139" s="370"/>
      <c r="Y139" s="370"/>
      <c r="Z139" s="370"/>
      <c r="AA139" s="370"/>
      <c r="AB139" s="370"/>
      <c r="AC139" s="370"/>
      <c r="AD139" s="370"/>
      <c r="AE139" s="370"/>
      <c r="AF139" s="370"/>
      <c r="AG139" s="370"/>
      <c r="AH139" s="370"/>
      <c r="AI139" s="370"/>
      <c r="AJ139" s="2"/>
    </row>
    <row r="140" spans="1:36" ht="20.25" customHeight="1">
      <c r="A140" s="13" t="s">
        <v>109</v>
      </c>
      <c r="B140" s="14" t="s">
        <v>58</v>
      </c>
      <c r="C140" s="10"/>
      <c r="D140" s="10"/>
      <c r="E140" s="370"/>
      <c r="F140" s="370"/>
      <c r="G140" s="370"/>
      <c r="H140" s="370"/>
      <c r="I140" s="370"/>
      <c r="J140" s="370"/>
      <c r="K140" s="370"/>
      <c r="L140" s="370"/>
      <c r="M140" s="370"/>
      <c r="N140" s="370"/>
      <c r="O140" s="370"/>
      <c r="P140" s="370"/>
      <c r="Q140" s="370"/>
      <c r="R140" s="370"/>
      <c r="S140" s="370"/>
      <c r="T140" s="370"/>
      <c r="U140" s="370"/>
      <c r="V140" s="370"/>
      <c r="W140" s="370"/>
      <c r="X140" s="370"/>
      <c r="Y140" s="370"/>
      <c r="Z140" s="370"/>
      <c r="AA140" s="370"/>
      <c r="AB140" s="370"/>
      <c r="AC140" s="370"/>
      <c r="AD140" s="370"/>
      <c r="AE140" s="370"/>
      <c r="AF140" s="370"/>
      <c r="AG140" s="370"/>
      <c r="AH140" s="370"/>
      <c r="AI140" s="370"/>
      <c r="AJ140" s="2"/>
    </row>
    <row r="141" spans="1:36" ht="20.25" customHeight="1">
      <c r="A141" s="13" t="s">
        <v>109</v>
      </c>
      <c r="B141" s="14" t="s">
        <v>58</v>
      </c>
      <c r="C141" s="10"/>
      <c r="D141" s="10"/>
      <c r="E141" s="370"/>
      <c r="F141" s="370"/>
      <c r="G141" s="370"/>
      <c r="H141" s="370"/>
      <c r="I141" s="370"/>
      <c r="J141" s="370"/>
      <c r="K141" s="370"/>
      <c r="L141" s="370"/>
      <c r="M141" s="370"/>
      <c r="N141" s="370"/>
      <c r="O141" s="370"/>
      <c r="P141" s="370"/>
      <c r="Q141" s="370"/>
      <c r="R141" s="370"/>
      <c r="S141" s="370"/>
      <c r="T141" s="370"/>
      <c r="U141" s="370"/>
      <c r="V141" s="370"/>
      <c r="W141" s="370"/>
      <c r="X141" s="370"/>
      <c r="Y141" s="370"/>
      <c r="Z141" s="370"/>
      <c r="AA141" s="370"/>
      <c r="AB141" s="370"/>
      <c r="AC141" s="370"/>
      <c r="AD141" s="370"/>
      <c r="AE141" s="370"/>
      <c r="AF141" s="370"/>
      <c r="AG141" s="370"/>
      <c r="AH141" s="370"/>
      <c r="AI141" s="370"/>
      <c r="AJ141" s="2"/>
    </row>
    <row r="142" spans="1:36" ht="20.25" customHeight="1">
      <c r="A142" s="13" t="s">
        <v>59</v>
      </c>
      <c r="B142" s="347" t="s">
        <v>59</v>
      </c>
      <c r="C142" s="10"/>
      <c r="D142" s="10"/>
      <c r="E142" s="370"/>
      <c r="F142" s="370"/>
      <c r="G142" s="370"/>
      <c r="H142" s="370"/>
      <c r="I142" s="370"/>
      <c r="J142" s="370"/>
      <c r="K142" s="370"/>
      <c r="L142" s="370"/>
      <c r="M142" s="370"/>
      <c r="N142" s="370"/>
      <c r="O142" s="370"/>
      <c r="P142" s="370"/>
      <c r="Q142" s="370"/>
      <c r="R142" s="370"/>
      <c r="S142" s="370"/>
      <c r="T142" s="370"/>
      <c r="U142" s="370"/>
      <c r="V142" s="370"/>
      <c r="W142" s="370"/>
      <c r="X142" s="370"/>
      <c r="Y142" s="370"/>
      <c r="Z142" s="370"/>
      <c r="AA142" s="370"/>
      <c r="AB142" s="370"/>
      <c r="AC142" s="370"/>
      <c r="AD142" s="370"/>
      <c r="AE142" s="370"/>
      <c r="AF142" s="370"/>
      <c r="AG142" s="370"/>
      <c r="AH142" s="370"/>
      <c r="AI142" s="370"/>
      <c r="AJ142" s="2"/>
    </row>
    <row r="143" spans="1:36" ht="20.25" customHeight="1">
      <c r="A143" s="13" t="s">
        <v>111</v>
      </c>
      <c r="B143" s="347" t="s">
        <v>112</v>
      </c>
      <c r="C143" s="10"/>
      <c r="D143" s="10"/>
      <c r="E143" s="370"/>
      <c r="F143" s="370"/>
      <c r="G143" s="370"/>
      <c r="H143" s="370"/>
      <c r="I143" s="370"/>
      <c r="J143" s="370"/>
      <c r="K143" s="370"/>
      <c r="L143" s="370"/>
      <c r="M143" s="370"/>
      <c r="N143" s="370"/>
      <c r="O143" s="370"/>
      <c r="P143" s="370"/>
      <c r="Q143" s="370"/>
      <c r="R143" s="370"/>
      <c r="S143" s="370"/>
      <c r="T143" s="370"/>
      <c r="U143" s="370"/>
      <c r="V143" s="370"/>
      <c r="W143" s="370"/>
      <c r="X143" s="370"/>
      <c r="Y143" s="370"/>
      <c r="Z143" s="370"/>
      <c r="AA143" s="370"/>
      <c r="AB143" s="370"/>
      <c r="AC143" s="370"/>
      <c r="AD143" s="370"/>
      <c r="AE143" s="370"/>
      <c r="AF143" s="370"/>
      <c r="AG143" s="370"/>
      <c r="AH143" s="370"/>
      <c r="AI143" s="370"/>
      <c r="AJ143" s="2"/>
    </row>
    <row r="144" spans="1:36" ht="20.25" customHeight="1">
      <c r="A144" s="13" t="s">
        <v>111</v>
      </c>
      <c r="B144" s="14" t="s">
        <v>58</v>
      </c>
      <c r="C144" s="10"/>
      <c r="D144" s="10"/>
      <c r="E144" s="370"/>
      <c r="F144" s="370"/>
      <c r="G144" s="370"/>
      <c r="H144" s="370"/>
      <c r="I144" s="370"/>
      <c r="J144" s="370"/>
      <c r="K144" s="370"/>
      <c r="L144" s="370"/>
      <c r="M144" s="370"/>
      <c r="N144" s="370"/>
      <c r="O144" s="370"/>
      <c r="P144" s="370"/>
      <c r="Q144" s="370"/>
      <c r="R144" s="370"/>
      <c r="S144" s="370"/>
      <c r="T144" s="370"/>
      <c r="U144" s="370"/>
      <c r="V144" s="370"/>
      <c r="W144" s="370"/>
      <c r="X144" s="370"/>
      <c r="Y144" s="370"/>
      <c r="Z144" s="370"/>
      <c r="AA144" s="370"/>
      <c r="AB144" s="370"/>
      <c r="AC144" s="370"/>
      <c r="AD144" s="370"/>
      <c r="AE144" s="370"/>
      <c r="AF144" s="370"/>
      <c r="AG144" s="370"/>
      <c r="AH144" s="370"/>
      <c r="AI144" s="370"/>
      <c r="AJ144" s="2"/>
    </row>
    <row r="145" spans="1:36" ht="20.25" customHeight="1">
      <c r="A145" s="13" t="s">
        <v>111</v>
      </c>
      <c r="B145" s="14" t="s">
        <v>58</v>
      </c>
      <c r="C145" s="10"/>
      <c r="D145" s="10"/>
      <c r="E145" s="370"/>
      <c r="F145" s="370"/>
      <c r="G145" s="370"/>
      <c r="H145" s="370"/>
      <c r="I145" s="370"/>
      <c r="J145" s="370"/>
      <c r="K145" s="370"/>
      <c r="L145" s="370"/>
      <c r="M145" s="370"/>
      <c r="N145" s="370"/>
      <c r="O145" s="370"/>
      <c r="P145" s="370"/>
      <c r="Q145" s="370"/>
      <c r="R145" s="370"/>
      <c r="S145" s="370"/>
      <c r="T145" s="370"/>
      <c r="U145" s="370"/>
      <c r="V145" s="370"/>
      <c r="W145" s="370"/>
      <c r="X145" s="370"/>
      <c r="Y145" s="370"/>
      <c r="Z145" s="370"/>
      <c r="AA145" s="370"/>
      <c r="AB145" s="370"/>
      <c r="AC145" s="370"/>
      <c r="AD145" s="370"/>
      <c r="AE145" s="370"/>
      <c r="AF145" s="370"/>
      <c r="AG145" s="370"/>
      <c r="AH145" s="370"/>
      <c r="AI145" s="370"/>
      <c r="AJ145" s="2"/>
    </row>
    <row r="146" spans="1:36" ht="20.25" customHeight="1">
      <c r="A146" s="13" t="s">
        <v>59</v>
      </c>
      <c r="B146" s="347" t="s">
        <v>59</v>
      </c>
      <c r="C146" s="10"/>
      <c r="D146" s="10"/>
      <c r="E146" s="370"/>
      <c r="F146" s="370"/>
      <c r="G146" s="370"/>
      <c r="H146" s="370"/>
      <c r="I146" s="370"/>
      <c r="J146" s="370"/>
      <c r="K146" s="370"/>
      <c r="L146" s="370"/>
      <c r="M146" s="370"/>
      <c r="N146" s="370"/>
      <c r="O146" s="370"/>
      <c r="P146" s="370"/>
      <c r="Q146" s="370"/>
      <c r="R146" s="370"/>
      <c r="S146" s="370"/>
      <c r="T146" s="370"/>
      <c r="U146" s="370"/>
      <c r="V146" s="370"/>
      <c r="W146" s="370"/>
      <c r="X146" s="370"/>
      <c r="Y146" s="370"/>
      <c r="Z146" s="370"/>
      <c r="AA146" s="370"/>
      <c r="AB146" s="370"/>
      <c r="AC146" s="370"/>
      <c r="AD146" s="370"/>
      <c r="AE146" s="370"/>
      <c r="AF146" s="370"/>
      <c r="AG146" s="370"/>
      <c r="AH146" s="370"/>
      <c r="AI146" s="370"/>
      <c r="AJ146" s="2"/>
    </row>
    <row r="147" spans="1:36" ht="20.25" customHeight="1">
      <c r="A147" s="166" t="s">
        <v>113</v>
      </c>
      <c r="B147" s="351" t="s">
        <v>114</v>
      </c>
      <c r="C147" s="10"/>
      <c r="D147" s="370">
        <v>35.754071204188477</v>
      </c>
      <c r="E147" s="370">
        <v>0</v>
      </c>
      <c r="F147" s="370">
        <v>5.8914143699999997</v>
      </c>
      <c r="G147" s="370">
        <v>0</v>
      </c>
      <c r="H147" s="370">
        <v>157.88200002988557</v>
      </c>
      <c r="I147" s="370">
        <v>0</v>
      </c>
      <c r="J147" s="370">
        <v>119.47299999988562</v>
      </c>
      <c r="K147" s="370">
        <v>0</v>
      </c>
      <c r="L147" s="370">
        <v>1.5182496728813559</v>
      </c>
      <c r="M147" s="370">
        <v>0</v>
      </c>
      <c r="N147" s="370">
        <v>1.7498691025295439</v>
      </c>
      <c r="O147" s="370">
        <v>0</v>
      </c>
      <c r="P147" s="370">
        <v>0.10786221999999999</v>
      </c>
      <c r="Q147" s="370">
        <v>0</v>
      </c>
      <c r="R147" s="370">
        <v>4.1305426713333331</v>
      </c>
      <c r="S147" s="370">
        <v>0</v>
      </c>
      <c r="T147" s="370">
        <v>1.4103874528813563</v>
      </c>
      <c r="U147" s="370">
        <v>0</v>
      </c>
      <c r="V147" s="370">
        <v>7.7407114522222011</v>
      </c>
      <c r="W147" s="370">
        <v>0</v>
      </c>
      <c r="X147" s="370">
        <v>0</v>
      </c>
      <c r="Y147" s="370">
        <v>0</v>
      </c>
      <c r="Z147" s="370">
        <v>105.85187677380051</v>
      </c>
      <c r="AA147" s="370">
        <v>0</v>
      </c>
      <c r="AB147" s="370">
        <v>0</v>
      </c>
      <c r="AC147" s="370">
        <v>0</v>
      </c>
      <c r="AD147" s="370">
        <v>156.36375035700425</v>
      </c>
      <c r="AE147" s="370">
        <v>0</v>
      </c>
      <c r="AF147" s="370">
        <v>-4.3621621009815215</v>
      </c>
      <c r="AG147" s="370">
        <v>0</v>
      </c>
      <c r="AH147" s="380">
        <v>-0.74181235408893675</v>
      </c>
      <c r="AI147" s="370"/>
      <c r="AJ147" s="2"/>
    </row>
    <row r="148" spans="1:36" ht="20.25" customHeight="1">
      <c r="A148" s="13" t="s">
        <v>115</v>
      </c>
      <c r="B148" s="347" t="s">
        <v>116</v>
      </c>
      <c r="C148" s="10"/>
      <c r="D148" s="370">
        <v>35.754071204188477</v>
      </c>
      <c r="E148" s="370">
        <v>0</v>
      </c>
      <c r="F148" s="370">
        <v>5.8914143699999997</v>
      </c>
      <c r="G148" s="370">
        <v>0</v>
      </c>
      <c r="H148" s="370">
        <v>157.88200002988557</v>
      </c>
      <c r="I148" s="370">
        <v>0</v>
      </c>
      <c r="J148" s="370">
        <v>119.47299999988562</v>
      </c>
      <c r="K148" s="370">
        <v>0</v>
      </c>
      <c r="L148" s="370">
        <v>1.5182496728813559</v>
      </c>
      <c r="M148" s="370">
        <v>0</v>
      </c>
      <c r="N148" s="370">
        <v>1.7498691025295439</v>
      </c>
      <c r="O148" s="370">
        <v>0</v>
      </c>
      <c r="P148" s="370">
        <v>0.10786221999999999</v>
      </c>
      <c r="Q148" s="370">
        <v>0</v>
      </c>
      <c r="R148" s="370">
        <v>4.1305426713333331</v>
      </c>
      <c r="S148" s="370">
        <v>0</v>
      </c>
      <c r="T148" s="370">
        <v>1.4103874528813563</v>
      </c>
      <c r="U148" s="370">
        <v>0</v>
      </c>
      <c r="V148" s="370">
        <v>7.7407114522222011</v>
      </c>
      <c r="W148" s="370">
        <v>0</v>
      </c>
      <c r="X148" s="370">
        <v>0</v>
      </c>
      <c r="Y148" s="370">
        <v>0</v>
      </c>
      <c r="Z148" s="370">
        <v>105.85187677380051</v>
      </c>
      <c r="AA148" s="370">
        <v>0</v>
      </c>
      <c r="AB148" s="370">
        <v>0</v>
      </c>
      <c r="AC148" s="370">
        <v>0</v>
      </c>
      <c r="AD148" s="370">
        <v>156.36375035700425</v>
      </c>
      <c r="AE148" s="370">
        <v>0</v>
      </c>
      <c r="AF148" s="370">
        <v>-4.3621621009815215</v>
      </c>
      <c r="AG148" s="370">
        <v>0</v>
      </c>
      <c r="AH148" s="380">
        <v>-0.74181235408893675</v>
      </c>
      <c r="AI148" s="370"/>
      <c r="AJ148" s="2"/>
    </row>
    <row r="149" spans="1:36" ht="33" customHeight="1">
      <c r="A149" s="10"/>
      <c r="B149" s="355" t="s">
        <v>679</v>
      </c>
      <c r="C149" s="10" t="s">
        <v>680</v>
      </c>
      <c r="D149" s="10">
        <v>0</v>
      </c>
      <c r="E149" s="10"/>
      <c r="F149" s="10">
        <v>0</v>
      </c>
      <c r="G149" s="10"/>
      <c r="H149" s="10">
        <v>3.3</v>
      </c>
      <c r="I149" s="10"/>
      <c r="J149" s="10">
        <v>0.3</v>
      </c>
      <c r="K149" s="10"/>
      <c r="L149" s="10">
        <v>0</v>
      </c>
      <c r="M149" s="10"/>
      <c r="N149" s="10"/>
      <c r="O149" s="10"/>
      <c r="P149" s="10"/>
      <c r="Q149" s="10"/>
      <c r="R149" s="10">
        <v>0</v>
      </c>
      <c r="S149" s="10"/>
      <c r="T149" s="10"/>
      <c r="U149" s="10"/>
      <c r="V149" s="10">
        <v>0.3</v>
      </c>
      <c r="W149" s="10"/>
      <c r="X149" s="10"/>
      <c r="Y149" s="10"/>
      <c r="Z149" s="10">
        <v>0</v>
      </c>
      <c r="AA149" s="10"/>
      <c r="AB149" s="10"/>
      <c r="AC149" s="10"/>
      <c r="AD149" s="10">
        <v>3.3</v>
      </c>
      <c r="AE149" s="10"/>
      <c r="AF149" s="10">
        <v>0</v>
      </c>
      <c r="AG149" s="381"/>
      <c r="AH149" s="381" t="s">
        <v>192</v>
      </c>
      <c r="AI149" s="10"/>
      <c r="AJ149" s="2"/>
    </row>
    <row r="150" spans="1:36" ht="33" customHeight="1">
      <c r="A150" s="10"/>
      <c r="B150" s="355" t="s">
        <v>681</v>
      </c>
      <c r="C150" s="10" t="s">
        <v>682</v>
      </c>
      <c r="D150" s="10">
        <v>0</v>
      </c>
      <c r="E150" s="10"/>
      <c r="F150" s="10">
        <v>0</v>
      </c>
      <c r="G150" s="10"/>
      <c r="H150" s="10">
        <v>1.4</v>
      </c>
      <c r="I150" s="10"/>
      <c r="J150" s="10">
        <v>0.2</v>
      </c>
      <c r="K150" s="10"/>
      <c r="L150" s="10">
        <v>0</v>
      </c>
      <c r="M150" s="10"/>
      <c r="N150" s="10"/>
      <c r="O150" s="10"/>
      <c r="P150" s="10"/>
      <c r="Q150" s="10"/>
      <c r="R150" s="10">
        <v>0</v>
      </c>
      <c r="S150" s="10"/>
      <c r="T150" s="10"/>
      <c r="U150" s="10"/>
      <c r="V150" s="10">
        <v>0.2</v>
      </c>
      <c r="W150" s="10"/>
      <c r="X150" s="10"/>
      <c r="Y150" s="10"/>
      <c r="Z150" s="10">
        <v>0</v>
      </c>
      <c r="AA150" s="10"/>
      <c r="AB150" s="10"/>
      <c r="AC150" s="10"/>
      <c r="AD150" s="10">
        <v>1.4</v>
      </c>
      <c r="AE150" s="10"/>
      <c r="AF150" s="10">
        <v>0</v>
      </c>
      <c r="AG150" s="381"/>
      <c r="AH150" s="381" t="s">
        <v>192</v>
      </c>
      <c r="AI150" s="10"/>
      <c r="AJ150" s="2"/>
    </row>
    <row r="151" spans="1:36" ht="33" customHeight="1">
      <c r="A151" s="10"/>
      <c r="B151" s="355" t="s">
        <v>683</v>
      </c>
      <c r="C151" s="10" t="s">
        <v>684</v>
      </c>
      <c r="D151" s="10">
        <v>0</v>
      </c>
      <c r="E151" s="10"/>
      <c r="F151" s="10">
        <v>0</v>
      </c>
      <c r="G151" s="10"/>
      <c r="H151" s="10">
        <v>0.35</v>
      </c>
      <c r="I151" s="10"/>
      <c r="J151" s="10">
        <v>0.05</v>
      </c>
      <c r="K151" s="10"/>
      <c r="L151" s="10">
        <v>1.7266429999999999E-2</v>
      </c>
      <c r="M151" s="10"/>
      <c r="N151" s="10"/>
      <c r="O151" s="10"/>
      <c r="P151" s="10"/>
      <c r="Q151" s="10"/>
      <c r="R151" s="10">
        <v>0</v>
      </c>
      <c r="S151" s="10"/>
      <c r="T151" s="10">
        <v>1.7266429999999999E-2</v>
      </c>
      <c r="U151" s="10"/>
      <c r="V151" s="10">
        <v>0.05</v>
      </c>
      <c r="W151" s="10"/>
      <c r="X151" s="10"/>
      <c r="Y151" s="10"/>
      <c r="Z151" s="10">
        <v>0</v>
      </c>
      <c r="AA151" s="10"/>
      <c r="AB151" s="10"/>
      <c r="AC151" s="10"/>
      <c r="AD151" s="10">
        <v>0.33273356999999998</v>
      </c>
      <c r="AE151" s="10"/>
      <c r="AF151" s="10">
        <v>1.7266429999999999E-2</v>
      </c>
      <c r="AG151" s="381"/>
      <c r="AH151" s="381" t="s">
        <v>192</v>
      </c>
      <c r="AI151" s="10" t="s">
        <v>685</v>
      </c>
      <c r="AJ151" s="2"/>
    </row>
    <row r="152" spans="1:36" ht="33" customHeight="1">
      <c r="A152" s="10"/>
      <c r="B152" s="355" t="s">
        <v>686</v>
      </c>
      <c r="C152" s="10" t="s">
        <v>687</v>
      </c>
      <c r="D152" s="10">
        <v>0</v>
      </c>
      <c r="E152" s="10"/>
      <c r="F152" s="10">
        <v>0</v>
      </c>
      <c r="G152" s="10"/>
      <c r="H152" s="10">
        <v>1.75</v>
      </c>
      <c r="I152" s="10"/>
      <c r="J152" s="10">
        <v>0.15</v>
      </c>
      <c r="K152" s="10"/>
      <c r="L152" s="10">
        <v>0</v>
      </c>
      <c r="M152" s="10"/>
      <c r="N152" s="10"/>
      <c r="O152" s="10"/>
      <c r="P152" s="10"/>
      <c r="Q152" s="10"/>
      <c r="R152" s="10">
        <v>0</v>
      </c>
      <c r="S152" s="10"/>
      <c r="T152" s="10"/>
      <c r="U152" s="10"/>
      <c r="V152" s="10">
        <v>0.15</v>
      </c>
      <c r="W152" s="10"/>
      <c r="X152" s="10"/>
      <c r="Y152" s="10"/>
      <c r="Z152" s="10">
        <v>0</v>
      </c>
      <c r="AA152" s="10"/>
      <c r="AB152" s="10"/>
      <c r="AC152" s="10"/>
      <c r="AD152" s="10">
        <v>1.75</v>
      </c>
      <c r="AE152" s="10"/>
      <c r="AF152" s="10">
        <v>0</v>
      </c>
      <c r="AG152" s="381"/>
      <c r="AH152" s="381" t="s">
        <v>192</v>
      </c>
      <c r="AI152" s="10"/>
      <c r="AJ152" s="2"/>
    </row>
    <row r="153" spans="1:36" ht="33" customHeight="1">
      <c r="A153" s="10"/>
      <c r="B153" s="355" t="s">
        <v>688</v>
      </c>
      <c r="C153" s="10" t="s">
        <v>689</v>
      </c>
      <c r="D153" s="10">
        <v>0</v>
      </c>
      <c r="E153" s="10"/>
      <c r="F153" s="10">
        <v>0</v>
      </c>
      <c r="G153" s="10"/>
      <c r="H153" s="10">
        <v>4.0999999999999996</v>
      </c>
      <c r="I153" s="10"/>
      <c r="J153" s="10">
        <v>0.4</v>
      </c>
      <c r="K153" s="10"/>
      <c r="L153" s="10">
        <v>0</v>
      </c>
      <c r="M153" s="10"/>
      <c r="N153" s="10"/>
      <c r="O153" s="10"/>
      <c r="P153" s="10"/>
      <c r="Q153" s="10"/>
      <c r="R153" s="10">
        <v>0</v>
      </c>
      <c r="S153" s="10"/>
      <c r="T153" s="10"/>
      <c r="U153" s="10"/>
      <c r="V153" s="10">
        <v>0.4</v>
      </c>
      <c r="W153" s="10"/>
      <c r="X153" s="10"/>
      <c r="Y153" s="10"/>
      <c r="Z153" s="10">
        <v>0</v>
      </c>
      <c r="AA153" s="10"/>
      <c r="AB153" s="10"/>
      <c r="AC153" s="10"/>
      <c r="AD153" s="10">
        <v>4.0999999999999996</v>
      </c>
      <c r="AE153" s="10"/>
      <c r="AF153" s="10">
        <v>0</v>
      </c>
      <c r="AG153" s="381"/>
      <c r="AH153" s="381" t="s">
        <v>192</v>
      </c>
      <c r="AI153" s="10"/>
      <c r="AJ153" s="2"/>
    </row>
    <row r="154" spans="1:36" ht="33" customHeight="1">
      <c r="A154" s="10"/>
      <c r="B154" s="355" t="s">
        <v>690</v>
      </c>
      <c r="C154" s="10" t="s">
        <v>691</v>
      </c>
      <c r="D154" s="10">
        <v>4.6303664921465968</v>
      </c>
      <c r="E154" s="10"/>
      <c r="F154" s="10">
        <v>1.6322406999999999</v>
      </c>
      <c r="G154" s="10"/>
      <c r="H154" s="10">
        <v>17.294000029999999</v>
      </c>
      <c r="I154" s="10"/>
      <c r="J154" s="10">
        <v>11.285</v>
      </c>
      <c r="K154" s="10"/>
      <c r="L154" s="10">
        <v>0.10938142999999999</v>
      </c>
      <c r="M154" s="10"/>
      <c r="N154" s="10"/>
      <c r="O154" s="10"/>
      <c r="P154" s="10">
        <v>2.9883679999999999E-2</v>
      </c>
      <c r="Q154" s="10"/>
      <c r="R154" s="10">
        <v>0.20612003000000001</v>
      </c>
      <c r="S154" s="10"/>
      <c r="T154" s="10">
        <v>7.9497749999999992E-2</v>
      </c>
      <c r="U154" s="10"/>
      <c r="V154" s="10">
        <v>0.68111111111110001</v>
      </c>
      <c r="W154" s="10"/>
      <c r="X154" s="10"/>
      <c r="Y154" s="10"/>
      <c r="Z154" s="10">
        <v>10.397768858888901</v>
      </c>
      <c r="AA154" s="10"/>
      <c r="AB154" s="10"/>
      <c r="AC154" s="10"/>
      <c r="AD154" s="10">
        <v>17.1846186</v>
      </c>
      <c r="AE154" s="10"/>
      <c r="AF154" s="10">
        <v>-9.6738600000000022E-2</v>
      </c>
      <c r="AG154" s="381"/>
      <c r="AH154" s="381">
        <v>-0.46933138909401484</v>
      </c>
      <c r="AI154" s="10" t="s">
        <v>677</v>
      </c>
      <c r="AJ154" s="2"/>
    </row>
    <row r="155" spans="1:36" ht="33" customHeight="1">
      <c r="A155" s="10"/>
      <c r="B155" s="355" t="s">
        <v>692</v>
      </c>
      <c r="C155" s="10" t="s">
        <v>693</v>
      </c>
      <c r="D155" s="10">
        <v>5.6493581151832455</v>
      </c>
      <c r="E155" s="10"/>
      <c r="F155" s="10">
        <v>1.1230934099999998</v>
      </c>
      <c r="G155" s="10"/>
      <c r="H155" s="10">
        <v>17.207000000000001</v>
      </c>
      <c r="I155" s="10"/>
      <c r="J155" s="10">
        <v>17.207000000000001</v>
      </c>
      <c r="K155" s="10"/>
      <c r="L155" s="10">
        <v>8.3828340000000001E-2</v>
      </c>
      <c r="M155" s="10"/>
      <c r="N155" s="10">
        <v>0.3</v>
      </c>
      <c r="O155" s="10"/>
      <c r="P155" s="10">
        <v>2.056202E-2</v>
      </c>
      <c r="Q155" s="10"/>
      <c r="R155" s="10">
        <v>0.30612002999999999</v>
      </c>
      <c r="S155" s="10"/>
      <c r="T155" s="10">
        <v>6.3266320000000001E-2</v>
      </c>
      <c r="U155" s="10"/>
      <c r="V155" s="10">
        <v>0.44739567000000002</v>
      </c>
      <c r="W155" s="10"/>
      <c r="X155" s="10"/>
      <c r="Y155" s="10"/>
      <c r="Z155" s="10">
        <v>16.153484299999999</v>
      </c>
      <c r="AA155" s="10"/>
      <c r="AB155" s="10"/>
      <c r="AC155" s="10"/>
      <c r="AD155" s="10">
        <v>17.123171660000001</v>
      </c>
      <c r="AE155" s="10"/>
      <c r="AF155" s="10">
        <v>-0.52229169000000009</v>
      </c>
      <c r="AG155" s="381"/>
      <c r="AH155" s="381">
        <v>-0.86169679955965162</v>
      </c>
      <c r="AI155" s="10" t="s">
        <v>677</v>
      </c>
      <c r="AJ155" s="2"/>
    </row>
    <row r="156" spans="1:36" ht="33" customHeight="1">
      <c r="A156" s="10"/>
      <c r="B156" s="355" t="s">
        <v>694</v>
      </c>
      <c r="C156" s="10" t="s">
        <v>695</v>
      </c>
      <c r="D156" s="10">
        <v>9.1017539267015692</v>
      </c>
      <c r="E156" s="10"/>
      <c r="F156" s="10">
        <v>1.5649320500000001</v>
      </c>
      <c r="G156" s="10"/>
      <c r="H156" s="10">
        <v>34.574999999996699</v>
      </c>
      <c r="I156" s="10"/>
      <c r="J156" s="10">
        <v>34.574999999996699</v>
      </c>
      <c r="K156" s="10"/>
      <c r="L156" s="10">
        <v>0.14165638</v>
      </c>
      <c r="M156" s="10"/>
      <c r="N156" s="10">
        <v>1.1474781058628769</v>
      </c>
      <c r="O156" s="10"/>
      <c r="P156" s="10">
        <v>2.8651360000000001E-2</v>
      </c>
      <c r="Q156" s="10"/>
      <c r="R156" s="10">
        <v>1.150873467</v>
      </c>
      <c r="S156" s="10"/>
      <c r="T156" s="10">
        <v>0.11300502</v>
      </c>
      <c r="U156" s="10"/>
      <c r="V156" s="10">
        <v>0.36109356000000004</v>
      </c>
      <c r="W156" s="10"/>
      <c r="X156" s="10"/>
      <c r="Y156" s="10"/>
      <c r="Z156" s="10">
        <v>31.915554867133821</v>
      </c>
      <c r="AA156" s="10"/>
      <c r="AB156" s="10"/>
      <c r="AC156" s="10"/>
      <c r="AD156" s="10">
        <v>34.433343619996698</v>
      </c>
      <c r="AE156" s="10"/>
      <c r="AF156" s="10">
        <v>-2.1566951928628768</v>
      </c>
      <c r="AG156" s="381"/>
      <c r="AH156" s="381">
        <v>-0.93836609608705346</v>
      </c>
      <c r="AI156" s="10" t="s">
        <v>677</v>
      </c>
      <c r="AJ156" s="2"/>
    </row>
    <row r="157" spans="1:36" ht="33" customHeight="1">
      <c r="A157" s="10"/>
      <c r="B157" s="355" t="s">
        <v>696</v>
      </c>
      <c r="C157" s="10" t="s">
        <v>697</v>
      </c>
      <c r="D157" s="10">
        <v>0</v>
      </c>
      <c r="E157" s="10"/>
      <c r="F157" s="10">
        <v>0</v>
      </c>
      <c r="G157" s="10"/>
      <c r="H157" s="10">
        <v>7.38</v>
      </c>
      <c r="I157" s="10"/>
      <c r="J157" s="10">
        <v>1.18</v>
      </c>
      <c r="K157" s="10"/>
      <c r="L157" s="10">
        <v>0.39385100000000001</v>
      </c>
      <c r="M157" s="10"/>
      <c r="N157" s="10"/>
      <c r="O157" s="10"/>
      <c r="P157" s="10"/>
      <c r="Q157" s="10"/>
      <c r="R157" s="10">
        <v>0</v>
      </c>
      <c r="S157" s="10"/>
      <c r="T157" s="10">
        <v>0.39385100000000001</v>
      </c>
      <c r="U157" s="10"/>
      <c r="V157" s="10">
        <v>1.18</v>
      </c>
      <c r="W157" s="10"/>
      <c r="X157" s="10"/>
      <c r="Y157" s="10"/>
      <c r="Z157" s="10">
        <v>0</v>
      </c>
      <c r="AA157" s="10"/>
      <c r="AB157" s="10"/>
      <c r="AC157" s="10"/>
      <c r="AD157" s="10">
        <v>6.9861490000000002</v>
      </c>
      <c r="AE157" s="10"/>
      <c r="AF157" s="10">
        <v>0.39385100000000001</v>
      </c>
      <c r="AG157" s="381"/>
      <c r="AH157" s="381" t="s">
        <v>192</v>
      </c>
      <c r="AI157" s="10" t="s">
        <v>685</v>
      </c>
      <c r="AJ157" s="2"/>
    </row>
    <row r="158" spans="1:36" ht="33" customHeight="1">
      <c r="A158" s="10"/>
      <c r="B158" s="355" t="s">
        <v>698</v>
      </c>
      <c r="C158" s="10" t="s">
        <v>699</v>
      </c>
      <c r="D158" s="10">
        <v>0</v>
      </c>
      <c r="E158" s="10"/>
      <c r="F158" s="10">
        <v>0</v>
      </c>
      <c r="G158" s="10"/>
      <c r="H158" s="10">
        <v>4.59</v>
      </c>
      <c r="I158" s="10"/>
      <c r="J158" s="10">
        <v>1.0900000000000001</v>
      </c>
      <c r="K158" s="10"/>
      <c r="L158" s="10">
        <v>0.34148562288135598</v>
      </c>
      <c r="M158" s="10"/>
      <c r="N158" s="10"/>
      <c r="O158" s="10"/>
      <c r="P158" s="10"/>
      <c r="Q158" s="10"/>
      <c r="R158" s="10">
        <v>0</v>
      </c>
      <c r="S158" s="10"/>
      <c r="T158" s="10">
        <v>0.34148562288135598</v>
      </c>
      <c r="U158" s="10"/>
      <c r="V158" s="10">
        <v>1.0900000000000001</v>
      </c>
      <c r="W158" s="10"/>
      <c r="X158" s="10"/>
      <c r="Y158" s="10"/>
      <c r="Z158" s="10">
        <v>0</v>
      </c>
      <c r="AA158" s="10"/>
      <c r="AB158" s="10"/>
      <c r="AC158" s="10"/>
      <c r="AD158" s="10">
        <v>4.248514377118644</v>
      </c>
      <c r="AE158" s="10"/>
      <c r="AF158" s="10">
        <v>0.34148562288135598</v>
      </c>
      <c r="AG158" s="381"/>
      <c r="AH158" s="381" t="s">
        <v>192</v>
      </c>
      <c r="AI158" s="10" t="s">
        <v>685</v>
      </c>
      <c r="AJ158" s="2"/>
    </row>
    <row r="159" spans="1:36" ht="33" customHeight="1">
      <c r="A159" s="10"/>
      <c r="B159" s="355" t="s">
        <v>700</v>
      </c>
      <c r="C159" s="10" t="s">
        <v>701</v>
      </c>
      <c r="D159" s="10">
        <v>0</v>
      </c>
      <c r="E159" s="10"/>
      <c r="F159" s="10">
        <v>0</v>
      </c>
      <c r="G159" s="10"/>
      <c r="H159" s="10">
        <v>3.29</v>
      </c>
      <c r="I159" s="10"/>
      <c r="J159" s="10">
        <v>0.59</v>
      </c>
      <c r="K159" s="10"/>
      <c r="L159" s="10">
        <v>0.19327865999999999</v>
      </c>
      <c r="M159" s="10"/>
      <c r="N159" s="10"/>
      <c r="O159" s="10"/>
      <c r="P159" s="10"/>
      <c r="Q159" s="10"/>
      <c r="R159" s="10">
        <v>0</v>
      </c>
      <c r="S159" s="10"/>
      <c r="T159" s="10">
        <v>0.19327865999999999</v>
      </c>
      <c r="U159" s="10"/>
      <c r="V159" s="10">
        <v>0.59</v>
      </c>
      <c r="W159" s="10"/>
      <c r="X159" s="10"/>
      <c r="Y159" s="10"/>
      <c r="Z159" s="10">
        <v>0</v>
      </c>
      <c r="AA159" s="10"/>
      <c r="AB159" s="10"/>
      <c r="AC159" s="10"/>
      <c r="AD159" s="10">
        <v>3.0967213400000002</v>
      </c>
      <c r="AE159" s="10"/>
      <c r="AF159" s="10">
        <v>0.19327865999999999</v>
      </c>
      <c r="AG159" s="381"/>
      <c r="AH159" s="381" t="s">
        <v>192</v>
      </c>
      <c r="AI159" s="10" t="s">
        <v>685</v>
      </c>
      <c r="AJ159" s="2"/>
    </row>
    <row r="160" spans="1:36" ht="33" customHeight="1">
      <c r="A160" s="10"/>
      <c r="B160" s="355" t="s">
        <v>702</v>
      </c>
      <c r="C160" s="10" t="s">
        <v>703</v>
      </c>
      <c r="D160" s="10">
        <v>0</v>
      </c>
      <c r="E160" s="10"/>
      <c r="F160" s="10">
        <v>0</v>
      </c>
      <c r="G160" s="10"/>
      <c r="H160" s="10">
        <v>3.05</v>
      </c>
      <c r="I160" s="10"/>
      <c r="J160" s="10">
        <v>0.5</v>
      </c>
      <c r="K160" s="10"/>
      <c r="L160" s="10">
        <v>0.16410448999999999</v>
      </c>
      <c r="M160" s="10"/>
      <c r="N160" s="10"/>
      <c r="O160" s="10"/>
      <c r="P160" s="10"/>
      <c r="Q160" s="10"/>
      <c r="R160" s="10">
        <v>0</v>
      </c>
      <c r="S160" s="10"/>
      <c r="T160" s="10">
        <v>0.16410448999999999</v>
      </c>
      <c r="U160" s="10"/>
      <c r="V160" s="10">
        <v>0.5</v>
      </c>
      <c r="W160" s="10"/>
      <c r="X160" s="10"/>
      <c r="Y160" s="10"/>
      <c r="Z160" s="10">
        <v>0</v>
      </c>
      <c r="AA160" s="10"/>
      <c r="AB160" s="10"/>
      <c r="AC160" s="10"/>
      <c r="AD160" s="10">
        <v>2.8858955099999997</v>
      </c>
      <c r="AE160" s="10"/>
      <c r="AF160" s="10">
        <v>0.16410448999999999</v>
      </c>
      <c r="AG160" s="381"/>
      <c r="AH160" s="381" t="s">
        <v>192</v>
      </c>
      <c r="AI160" s="10" t="s">
        <v>685</v>
      </c>
      <c r="AJ160" s="2"/>
    </row>
    <row r="161" spans="1:36" ht="33" customHeight="1">
      <c r="A161" s="10"/>
      <c r="B161" s="355" t="s">
        <v>704</v>
      </c>
      <c r="C161" s="10" t="s">
        <v>705</v>
      </c>
      <c r="D161" s="10">
        <v>0</v>
      </c>
      <c r="E161" s="10"/>
      <c r="F161" s="10">
        <v>0</v>
      </c>
      <c r="G161" s="10"/>
      <c r="H161" s="10">
        <v>7.95</v>
      </c>
      <c r="I161" s="10"/>
      <c r="J161" s="10">
        <v>0.3</v>
      </c>
      <c r="K161" s="10"/>
      <c r="L161" s="10">
        <v>0</v>
      </c>
      <c r="M161" s="10"/>
      <c r="N161" s="10"/>
      <c r="O161" s="10"/>
      <c r="P161" s="10"/>
      <c r="Q161" s="10"/>
      <c r="R161" s="10">
        <v>0</v>
      </c>
      <c r="S161" s="10"/>
      <c r="T161" s="10"/>
      <c r="U161" s="10"/>
      <c r="V161" s="10">
        <v>0.3</v>
      </c>
      <c r="W161" s="10"/>
      <c r="X161" s="10"/>
      <c r="Y161" s="10"/>
      <c r="Z161" s="10">
        <v>0</v>
      </c>
      <c r="AA161" s="10"/>
      <c r="AB161" s="10"/>
      <c r="AC161" s="10"/>
      <c r="AD161" s="10">
        <v>7.95</v>
      </c>
      <c r="AE161" s="10"/>
      <c r="AF161" s="10">
        <v>0</v>
      </c>
      <c r="AG161" s="381"/>
      <c r="AH161" s="381" t="s">
        <v>192</v>
      </c>
      <c r="AI161" s="10"/>
      <c r="AJ161" s="2"/>
    </row>
    <row r="162" spans="1:36" ht="33" customHeight="1">
      <c r="A162" s="10"/>
      <c r="B162" s="355" t="s">
        <v>706</v>
      </c>
      <c r="C162" s="10" t="s">
        <v>707</v>
      </c>
      <c r="D162" s="10">
        <v>4.3693979057591621</v>
      </c>
      <c r="E162" s="10"/>
      <c r="F162" s="10">
        <v>0.41466701</v>
      </c>
      <c r="G162" s="10"/>
      <c r="H162" s="10">
        <v>13.778999999888899</v>
      </c>
      <c r="I162" s="10"/>
      <c r="J162" s="10">
        <v>13.778999999888899</v>
      </c>
      <c r="K162" s="10"/>
      <c r="L162" s="10">
        <v>1.9371449999999998E-2</v>
      </c>
      <c r="M162" s="10"/>
      <c r="N162" s="10">
        <v>0.30239099666666702</v>
      </c>
      <c r="O162" s="10"/>
      <c r="P162" s="10">
        <v>7.5918700000000006E-3</v>
      </c>
      <c r="Q162" s="10"/>
      <c r="R162" s="10">
        <v>0.46872011433333299</v>
      </c>
      <c r="S162" s="10"/>
      <c r="T162" s="10">
        <v>1.1779579999999998E-2</v>
      </c>
      <c r="U162" s="10"/>
      <c r="V162" s="10">
        <v>0</v>
      </c>
      <c r="W162" s="10"/>
      <c r="X162" s="10"/>
      <c r="Y162" s="10"/>
      <c r="Z162" s="10">
        <v>13.0078888888889</v>
      </c>
      <c r="AA162" s="10"/>
      <c r="AB162" s="10"/>
      <c r="AC162" s="10"/>
      <c r="AD162" s="10">
        <v>13.7596285498889</v>
      </c>
      <c r="AE162" s="10"/>
      <c r="AF162" s="10">
        <v>-0.751739661</v>
      </c>
      <c r="AG162" s="381"/>
      <c r="AH162" s="381">
        <v>-0.9748785230511352</v>
      </c>
      <c r="AI162" s="10" t="s">
        <v>677</v>
      </c>
      <c r="AJ162" s="2"/>
    </row>
    <row r="163" spans="1:36" ht="33" customHeight="1">
      <c r="A163" s="10"/>
      <c r="B163" s="355" t="s">
        <v>708</v>
      </c>
      <c r="C163" s="10" t="s">
        <v>709</v>
      </c>
      <c r="D163" s="10">
        <v>3.2826858638743461</v>
      </c>
      <c r="E163" s="10"/>
      <c r="F163" s="10">
        <v>0.39434414000000001</v>
      </c>
      <c r="G163" s="10"/>
      <c r="H163" s="10">
        <v>10.28</v>
      </c>
      <c r="I163" s="10"/>
      <c r="J163" s="10">
        <v>10.280000000000001</v>
      </c>
      <c r="K163" s="10"/>
      <c r="L163" s="10">
        <v>1.842208E-2</v>
      </c>
      <c r="M163" s="10"/>
      <c r="N163" s="10"/>
      <c r="O163" s="10"/>
      <c r="P163" s="10">
        <v>7.2198000000000002E-3</v>
      </c>
      <c r="Q163" s="10"/>
      <c r="R163" s="10">
        <v>0.48699999999999999</v>
      </c>
      <c r="S163" s="10"/>
      <c r="T163" s="10">
        <v>1.1202280000000002E-2</v>
      </c>
      <c r="U163" s="10"/>
      <c r="V163" s="10">
        <v>0.38</v>
      </c>
      <c r="W163" s="10"/>
      <c r="X163" s="10"/>
      <c r="Y163" s="10"/>
      <c r="Z163" s="10">
        <v>9.4130000000000003</v>
      </c>
      <c r="AA163" s="10"/>
      <c r="AB163" s="10"/>
      <c r="AC163" s="10"/>
      <c r="AD163" s="10">
        <v>10.261577919999999</v>
      </c>
      <c r="AE163" s="10"/>
      <c r="AF163" s="10">
        <v>-0.46857791999999998</v>
      </c>
      <c r="AG163" s="381"/>
      <c r="AH163" s="381">
        <v>-0.96217232032854205</v>
      </c>
      <c r="AI163" s="10" t="s">
        <v>677</v>
      </c>
      <c r="AJ163" s="2"/>
    </row>
    <row r="164" spans="1:36" ht="33" customHeight="1">
      <c r="A164" s="10"/>
      <c r="B164" s="355" t="s">
        <v>710</v>
      </c>
      <c r="C164" s="10" t="s">
        <v>711</v>
      </c>
      <c r="D164" s="10">
        <v>3.2826858638743461</v>
      </c>
      <c r="E164" s="10"/>
      <c r="F164" s="10">
        <v>0.42755321999999996</v>
      </c>
      <c r="G164" s="10"/>
      <c r="H164" s="10">
        <v>10.28</v>
      </c>
      <c r="I164" s="10"/>
      <c r="J164" s="10">
        <v>10.28</v>
      </c>
      <c r="K164" s="10"/>
      <c r="L164" s="10">
        <v>1.9973459999999998E-2</v>
      </c>
      <c r="M164" s="10"/>
      <c r="N164" s="10"/>
      <c r="O164" s="10"/>
      <c r="P164" s="10">
        <v>7.8277999999999993E-3</v>
      </c>
      <c r="Q164" s="10"/>
      <c r="R164" s="10">
        <v>0</v>
      </c>
      <c r="S164" s="10"/>
      <c r="T164" s="10">
        <v>1.2145659999999999E-2</v>
      </c>
      <c r="U164" s="10"/>
      <c r="V164" s="10">
        <v>1.1111111111111021</v>
      </c>
      <c r="W164" s="10"/>
      <c r="X164" s="10"/>
      <c r="Y164" s="10"/>
      <c r="Z164" s="10">
        <v>9.1688888888888975</v>
      </c>
      <c r="AA164" s="10"/>
      <c r="AB164" s="10"/>
      <c r="AC164" s="10"/>
      <c r="AD164" s="10">
        <v>10.26002654</v>
      </c>
      <c r="AE164" s="10"/>
      <c r="AF164" s="10">
        <v>1.9973459999999998E-2</v>
      </c>
      <c r="AG164" s="381"/>
      <c r="AH164" s="381" t="s">
        <v>192</v>
      </c>
      <c r="AI164" s="10" t="s">
        <v>651</v>
      </c>
      <c r="AJ164" s="2"/>
    </row>
    <row r="165" spans="1:36" ht="33" customHeight="1">
      <c r="A165" s="10"/>
      <c r="B165" s="355" t="s">
        <v>712</v>
      </c>
      <c r="C165" s="10" t="s">
        <v>713</v>
      </c>
      <c r="D165" s="10">
        <v>5.4378230366492142</v>
      </c>
      <c r="E165" s="10"/>
      <c r="F165" s="10">
        <v>0.33458384000000002</v>
      </c>
      <c r="G165" s="10"/>
      <c r="H165" s="10">
        <v>17.306999999999999</v>
      </c>
      <c r="I165" s="10"/>
      <c r="J165" s="10">
        <v>17.306999999999999</v>
      </c>
      <c r="K165" s="10"/>
      <c r="L165" s="10">
        <v>1.5630329999999998E-2</v>
      </c>
      <c r="M165" s="10"/>
      <c r="N165" s="10"/>
      <c r="O165" s="10"/>
      <c r="P165" s="10">
        <v>6.1256899999999996E-3</v>
      </c>
      <c r="Q165" s="10"/>
      <c r="R165" s="10">
        <v>1.51170903</v>
      </c>
      <c r="S165" s="10"/>
      <c r="T165" s="10">
        <v>9.50464E-3</v>
      </c>
      <c r="U165" s="10"/>
      <c r="V165" s="10">
        <v>0</v>
      </c>
      <c r="W165" s="10"/>
      <c r="X165" s="10"/>
      <c r="Y165" s="10"/>
      <c r="Z165" s="10">
        <v>15.79529097</v>
      </c>
      <c r="AA165" s="10"/>
      <c r="AB165" s="10"/>
      <c r="AC165" s="10"/>
      <c r="AD165" s="10">
        <v>17.291369669999998</v>
      </c>
      <c r="AE165" s="10"/>
      <c r="AF165" s="10">
        <v>-1.4960787</v>
      </c>
      <c r="AG165" s="381"/>
      <c r="AH165" s="381">
        <v>-0.98966049041858273</v>
      </c>
      <c r="AI165" s="10" t="s">
        <v>677</v>
      </c>
      <c r="AJ165" s="2"/>
    </row>
    <row r="166" spans="1:36" ht="20.25" hidden="1" customHeight="1">
      <c r="A166" s="15"/>
      <c r="B166" s="16"/>
      <c r="C166" s="10"/>
      <c r="D166" s="10"/>
      <c r="E166" s="370"/>
      <c r="F166" s="370"/>
      <c r="G166" s="370"/>
      <c r="H166" s="370"/>
      <c r="I166" s="370"/>
      <c r="J166" s="370"/>
      <c r="K166" s="370"/>
      <c r="L166" s="370"/>
      <c r="M166" s="370"/>
      <c r="N166" s="370"/>
      <c r="O166" s="370"/>
      <c r="P166" s="370"/>
      <c r="Q166" s="370"/>
      <c r="R166" s="370"/>
      <c r="S166" s="370"/>
      <c r="T166" s="370"/>
      <c r="U166" s="370"/>
      <c r="V166" s="370"/>
      <c r="W166" s="370"/>
      <c r="X166" s="370"/>
      <c r="Y166" s="370"/>
      <c r="Z166" s="370"/>
      <c r="AA166" s="370"/>
      <c r="AB166" s="370"/>
      <c r="AC166" s="370"/>
      <c r="AD166" s="370"/>
      <c r="AE166" s="370"/>
      <c r="AF166" s="370"/>
      <c r="AG166" s="370"/>
      <c r="AH166" s="370"/>
      <c r="AI166" s="370"/>
      <c r="AJ166" s="2"/>
    </row>
    <row r="167" spans="1:36" ht="20.25" hidden="1" customHeight="1">
      <c r="A167" s="15"/>
      <c r="B167" s="16"/>
      <c r="C167" s="10"/>
      <c r="D167" s="10"/>
      <c r="E167" s="370"/>
      <c r="F167" s="370"/>
      <c r="G167" s="370"/>
      <c r="H167" s="370"/>
      <c r="I167" s="370"/>
      <c r="J167" s="370"/>
      <c r="K167" s="370"/>
      <c r="L167" s="370"/>
      <c r="M167" s="370"/>
      <c r="N167" s="370"/>
      <c r="O167" s="370"/>
      <c r="P167" s="370"/>
      <c r="Q167" s="370"/>
      <c r="R167" s="370"/>
      <c r="S167" s="370"/>
      <c r="T167" s="370"/>
      <c r="U167" s="370"/>
      <c r="V167" s="370"/>
      <c r="W167" s="370"/>
      <c r="X167" s="370"/>
      <c r="Y167" s="370"/>
      <c r="Z167" s="370"/>
      <c r="AA167" s="370"/>
      <c r="AB167" s="370"/>
      <c r="AC167" s="370"/>
      <c r="AD167" s="370"/>
      <c r="AE167" s="370"/>
      <c r="AF167" s="370"/>
      <c r="AG167" s="370"/>
      <c r="AH167" s="370"/>
      <c r="AI167" s="370"/>
      <c r="AJ167" s="2"/>
    </row>
    <row r="168" spans="1:36" ht="20.25" hidden="1" customHeight="1">
      <c r="A168" s="15"/>
      <c r="B168" s="16"/>
      <c r="C168" s="10"/>
      <c r="D168" s="10"/>
      <c r="E168" s="370"/>
      <c r="F168" s="370"/>
      <c r="G168" s="370"/>
      <c r="H168" s="370"/>
      <c r="I168" s="370"/>
      <c r="J168" s="370"/>
      <c r="K168" s="370"/>
      <c r="L168" s="370"/>
      <c r="M168" s="370"/>
      <c r="N168" s="370"/>
      <c r="O168" s="370"/>
      <c r="P168" s="370"/>
      <c r="Q168" s="370"/>
      <c r="R168" s="370"/>
      <c r="S168" s="370"/>
      <c r="T168" s="370"/>
      <c r="U168" s="370"/>
      <c r="V168" s="370"/>
      <c r="W168" s="370"/>
      <c r="X168" s="370"/>
      <c r="Y168" s="370"/>
      <c r="Z168" s="370"/>
      <c r="AA168" s="370"/>
      <c r="AB168" s="370"/>
      <c r="AC168" s="370"/>
      <c r="AD168" s="370"/>
      <c r="AE168" s="370"/>
      <c r="AF168" s="370"/>
      <c r="AG168" s="370"/>
      <c r="AH168" s="370"/>
      <c r="AI168" s="370"/>
      <c r="AJ168" s="2"/>
    </row>
    <row r="169" spans="1:36" ht="20.25" hidden="1" customHeight="1">
      <c r="A169" s="15"/>
      <c r="B169" s="16"/>
      <c r="C169" s="10"/>
      <c r="D169" s="10"/>
      <c r="E169" s="370"/>
      <c r="F169" s="370"/>
      <c r="G169" s="370"/>
      <c r="H169" s="370"/>
      <c r="I169" s="370"/>
      <c r="J169" s="370"/>
      <c r="K169" s="370"/>
      <c r="L169" s="370"/>
      <c r="M169" s="370"/>
      <c r="N169" s="370"/>
      <c r="O169" s="370"/>
      <c r="P169" s="370"/>
      <c r="Q169" s="370"/>
      <c r="R169" s="370"/>
      <c r="S169" s="370"/>
      <c r="T169" s="370"/>
      <c r="U169" s="370"/>
      <c r="V169" s="370"/>
      <c r="W169" s="370"/>
      <c r="X169" s="370"/>
      <c r="Y169" s="370"/>
      <c r="Z169" s="370"/>
      <c r="AA169" s="370"/>
      <c r="AB169" s="370"/>
      <c r="AC169" s="370"/>
      <c r="AD169" s="370"/>
      <c r="AE169" s="370"/>
      <c r="AF169" s="370"/>
      <c r="AG169" s="370"/>
      <c r="AH169" s="370"/>
      <c r="AI169" s="370"/>
      <c r="AJ169" s="2"/>
    </row>
    <row r="170" spans="1:36" ht="20.25" hidden="1" customHeight="1">
      <c r="A170" s="15"/>
      <c r="B170" s="16"/>
      <c r="C170" s="10"/>
      <c r="D170" s="10"/>
      <c r="E170" s="370"/>
      <c r="F170" s="370"/>
      <c r="G170" s="370"/>
      <c r="H170" s="370"/>
      <c r="I170" s="370"/>
      <c r="J170" s="370"/>
      <c r="K170" s="370"/>
      <c r="L170" s="370"/>
      <c r="M170" s="370"/>
      <c r="N170" s="370"/>
      <c r="O170" s="370"/>
      <c r="P170" s="370"/>
      <c r="Q170" s="370"/>
      <c r="R170" s="370"/>
      <c r="S170" s="370"/>
      <c r="T170" s="370"/>
      <c r="U170" s="370"/>
      <c r="V170" s="370"/>
      <c r="W170" s="370"/>
      <c r="X170" s="370"/>
      <c r="Y170" s="370"/>
      <c r="Z170" s="370"/>
      <c r="AA170" s="370"/>
      <c r="AB170" s="370"/>
      <c r="AC170" s="370"/>
      <c r="AD170" s="370"/>
      <c r="AE170" s="370"/>
      <c r="AF170" s="370"/>
      <c r="AG170" s="370"/>
      <c r="AH170" s="370"/>
      <c r="AI170" s="370"/>
      <c r="AJ170" s="2"/>
    </row>
    <row r="171" spans="1:36" ht="20.25" hidden="1" customHeight="1">
      <c r="A171" s="15"/>
      <c r="B171" s="16"/>
      <c r="C171" s="10"/>
      <c r="D171" s="10"/>
      <c r="E171" s="370"/>
      <c r="F171" s="370"/>
      <c r="G171" s="370"/>
      <c r="H171" s="370"/>
      <c r="I171" s="370"/>
      <c r="J171" s="370"/>
      <c r="K171" s="370"/>
      <c r="L171" s="370"/>
      <c r="M171" s="370"/>
      <c r="N171" s="370"/>
      <c r="O171" s="370"/>
      <c r="P171" s="370"/>
      <c r="Q171" s="370"/>
      <c r="R171" s="370"/>
      <c r="S171" s="370"/>
      <c r="T171" s="370"/>
      <c r="U171" s="370"/>
      <c r="V171" s="370"/>
      <c r="W171" s="370"/>
      <c r="X171" s="370"/>
      <c r="Y171" s="370"/>
      <c r="Z171" s="370"/>
      <c r="AA171" s="370"/>
      <c r="AB171" s="370"/>
      <c r="AC171" s="370"/>
      <c r="AD171" s="370"/>
      <c r="AE171" s="370"/>
      <c r="AF171" s="370"/>
      <c r="AG171" s="370"/>
      <c r="AH171" s="370"/>
      <c r="AI171" s="370"/>
      <c r="AJ171" s="2"/>
    </row>
    <row r="172" spans="1:36" ht="20.25" hidden="1" customHeight="1">
      <c r="A172" s="15"/>
      <c r="B172" s="16"/>
      <c r="C172" s="10"/>
      <c r="D172" s="10"/>
      <c r="E172" s="370"/>
      <c r="F172" s="370"/>
      <c r="G172" s="370"/>
      <c r="H172" s="370"/>
      <c r="I172" s="370"/>
      <c r="J172" s="370"/>
      <c r="K172" s="370"/>
      <c r="L172" s="370"/>
      <c r="M172" s="370"/>
      <c r="N172" s="370"/>
      <c r="O172" s="370"/>
      <c r="P172" s="370"/>
      <c r="Q172" s="370"/>
      <c r="R172" s="370"/>
      <c r="S172" s="370"/>
      <c r="T172" s="370"/>
      <c r="U172" s="370"/>
      <c r="V172" s="370"/>
      <c r="W172" s="370"/>
      <c r="X172" s="370"/>
      <c r="Y172" s="370"/>
      <c r="Z172" s="370"/>
      <c r="AA172" s="370"/>
      <c r="AB172" s="370"/>
      <c r="AC172" s="370"/>
      <c r="AD172" s="370"/>
      <c r="AE172" s="370"/>
      <c r="AF172" s="370"/>
      <c r="AG172" s="370"/>
      <c r="AH172" s="370"/>
      <c r="AI172" s="370"/>
      <c r="AJ172" s="2"/>
    </row>
    <row r="173" spans="1:36" ht="20.25" hidden="1" customHeight="1">
      <c r="A173" s="13"/>
      <c r="B173" s="347"/>
      <c r="C173" s="10"/>
      <c r="D173" s="10"/>
      <c r="E173" s="370"/>
      <c r="F173" s="370"/>
      <c r="G173" s="370"/>
      <c r="H173" s="370"/>
      <c r="I173" s="370"/>
      <c r="J173" s="370"/>
      <c r="K173" s="370"/>
      <c r="L173" s="370"/>
      <c r="M173" s="370"/>
      <c r="N173" s="370"/>
      <c r="O173" s="370"/>
      <c r="P173" s="370"/>
      <c r="Q173" s="370"/>
      <c r="R173" s="370"/>
      <c r="S173" s="370"/>
      <c r="T173" s="370"/>
      <c r="U173" s="370"/>
      <c r="V173" s="370"/>
      <c r="W173" s="370"/>
      <c r="X173" s="370"/>
      <c r="Y173" s="370"/>
      <c r="Z173" s="370"/>
      <c r="AA173" s="370"/>
      <c r="AB173" s="370"/>
      <c r="AC173" s="370"/>
      <c r="AD173" s="370"/>
      <c r="AE173" s="370"/>
      <c r="AF173" s="370"/>
      <c r="AG173" s="370"/>
      <c r="AH173" s="370"/>
      <c r="AI173" s="370"/>
      <c r="AJ173" s="2"/>
    </row>
    <row r="174" spans="1:36" ht="20.25" hidden="1" customHeight="1">
      <c r="A174" s="13" t="s">
        <v>59</v>
      </c>
      <c r="B174" s="347" t="s">
        <v>59</v>
      </c>
      <c r="C174" s="10"/>
      <c r="D174" s="10"/>
      <c r="E174" s="370"/>
      <c r="F174" s="370"/>
      <c r="G174" s="370"/>
      <c r="H174" s="370"/>
      <c r="I174" s="370"/>
      <c r="J174" s="370"/>
      <c r="K174" s="370"/>
      <c r="L174" s="370"/>
      <c r="M174" s="370"/>
      <c r="N174" s="370"/>
      <c r="O174" s="370"/>
      <c r="P174" s="370"/>
      <c r="Q174" s="370"/>
      <c r="R174" s="370"/>
      <c r="S174" s="370"/>
      <c r="T174" s="370"/>
      <c r="U174" s="370"/>
      <c r="V174" s="370"/>
      <c r="W174" s="370"/>
      <c r="X174" s="370"/>
      <c r="Y174" s="370"/>
      <c r="Z174" s="370"/>
      <c r="AA174" s="370"/>
      <c r="AB174" s="370"/>
      <c r="AC174" s="370"/>
      <c r="AD174" s="370"/>
      <c r="AE174" s="370"/>
      <c r="AF174" s="370"/>
      <c r="AG174" s="370"/>
      <c r="AH174" s="370"/>
      <c r="AI174" s="370"/>
      <c r="AJ174" s="2"/>
    </row>
    <row r="175" spans="1:36" ht="20.25" customHeight="1">
      <c r="A175" s="13" t="s">
        <v>117</v>
      </c>
      <c r="B175" s="347" t="s">
        <v>118</v>
      </c>
      <c r="C175" s="10"/>
      <c r="D175" s="10"/>
      <c r="E175" s="370"/>
      <c r="F175" s="370"/>
      <c r="G175" s="370"/>
      <c r="H175" s="370"/>
      <c r="I175" s="370"/>
      <c r="J175" s="370"/>
      <c r="K175" s="370"/>
      <c r="L175" s="370"/>
      <c r="M175" s="370"/>
      <c r="N175" s="370"/>
      <c r="O175" s="370"/>
      <c r="P175" s="370"/>
      <c r="Q175" s="370"/>
      <c r="R175" s="370"/>
      <c r="S175" s="370"/>
      <c r="T175" s="370"/>
      <c r="U175" s="370"/>
      <c r="V175" s="370"/>
      <c r="W175" s="370"/>
      <c r="X175" s="370"/>
      <c r="Y175" s="370"/>
      <c r="Z175" s="370"/>
      <c r="AA175" s="370"/>
      <c r="AB175" s="370"/>
      <c r="AC175" s="370"/>
      <c r="AD175" s="370"/>
      <c r="AE175" s="370"/>
      <c r="AF175" s="370"/>
      <c r="AG175" s="370"/>
      <c r="AH175" s="370"/>
      <c r="AI175" s="370"/>
      <c r="AJ175" s="2"/>
    </row>
    <row r="176" spans="1:36" ht="20.25" customHeight="1">
      <c r="A176" s="13" t="s">
        <v>117</v>
      </c>
      <c r="B176" s="357"/>
      <c r="C176" s="10"/>
      <c r="D176" s="10"/>
      <c r="E176" s="370"/>
      <c r="F176" s="370"/>
      <c r="G176" s="370"/>
      <c r="H176" s="370"/>
      <c r="I176" s="370"/>
      <c r="J176" s="370"/>
      <c r="K176" s="370"/>
      <c r="L176" s="370"/>
      <c r="M176" s="370"/>
      <c r="N176" s="370"/>
      <c r="O176" s="370"/>
      <c r="P176" s="370"/>
      <c r="Q176" s="370"/>
      <c r="R176" s="370"/>
      <c r="S176" s="370"/>
      <c r="T176" s="370"/>
      <c r="U176" s="370"/>
      <c r="V176" s="370"/>
      <c r="W176" s="370"/>
      <c r="X176" s="370"/>
      <c r="Y176" s="370"/>
      <c r="Z176" s="370"/>
      <c r="AA176" s="370"/>
      <c r="AB176" s="370"/>
      <c r="AC176" s="370"/>
      <c r="AD176" s="370"/>
      <c r="AE176" s="370"/>
      <c r="AF176" s="370"/>
      <c r="AG176" s="370"/>
      <c r="AH176" s="370"/>
      <c r="AI176" s="370"/>
      <c r="AJ176" s="2"/>
    </row>
    <row r="177" spans="1:36" ht="20.25" customHeight="1">
      <c r="A177" s="13" t="s">
        <v>117</v>
      </c>
      <c r="B177" s="357"/>
      <c r="C177" s="10"/>
      <c r="D177" s="10"/>
      <c r="E177" s="370"/>
      <c r="F177" s="370"/>
      <c r="G177" s="370"/>
      <c r="H177" s="370"/>
      <c r="I177" s="370"/>
      <c r="J177" s="370"/>
      <c r="K177" s="370"/>
      <c r="L177" s="370"/>
      <c r="M177" s="370"/>
      <c r="N177" s="370"/>
      <c r="O177" s="370"/>
      <c r="P177" s="370"/>
      <c r="Q177" s="370"/>
      <c r="R177" s="370"/>
      <c r="S177" s="370"/>
      <c r="T177" s="370"/>
      <c r="U177" s="370"/>
      <c r="V177" s="370"/>
      <c r="W177" s="370"/>
      <c r="X177" s="370"/>
      <c r="Y177" s="370"/>
      <c r="Z177" s="370"/>
      <c r="AA177" s="370"/>
      <c r="AB177" s="370"/>
      <c r="AC177" s="370"/>
      <c r="AD177" s="370"/>
      <c r="AE177" s="370"/>
      <c r="AF177" s="370"/>
      <c r="AG177" s="370"/>
      <c r="AH177" s="370"/>
      <c r="AI177" s="370"/>
      <c r="AJ177" s="2"/>
    </row>
    <row r="178" spans="1:36" ht="20.25" customHeight="1">
      <c r="A178" s="13"/>
      <c r="B178" s="347"/>
      <c r="C178" s="10"/>
      <c r="D178" s="10"/>
      <c r="E178" s="370"/>
      <c r="F178" s="370"/>
      <c r="G178" s="370"/>
      <c r="H178" s="370"/>
      <c r="I178" s="370"/>
      <c r="J178" s="370"/>
      <c r="K178" s="370"/>
      <c r="L178" s="370"/>
      <c r="M178" s="370"/>
      <c r="N178" s="370"/>
      <c r="O178" s="370"/>
      <c r="P178" s="370"/>
      <c r="Q178" s="370"/>
      <c r="R178" s="370"/>
      <c r="S178" s="370"/>
      <c r="T178" s="370"/>
      <c r="U178" s="370"/>
      <c r="V178" s="370"/>
      <c r="W178" s="370"/>
      <c r="X178" s="370"/>
      <c r="Y178" s="370"/>
      <c r="Z178" s="370"/>
      <c r="AA178" s="370"/>
      <c r="AB178" s="370"/>
      <c r="AC178" s="370"/>
      <c r="AD178" s="370"/>
      <c r="AE178" s="370"/>
      <c r="AF178" s="370"/>
      <c r="AG178" s="370"/>
      <c r="AH178" s="370"/>
      <c r="AI178" s="370"/>
      <c r="AJ178" s="2"/>
    </row>
    <row r="179" spans="1:36" ht="20.25" customHeight="1">
      <c r="A179" s="13" t="s">
        <v>59</v>
      </c>
      <c r="B179" s="347" t="s">
        <v>59</v>
      </c>
      <c r="C179" s="10"/>
      <c r="D179" s="10"/>
      <c r="E179" s="370"/>
      <c r="F179" s="370"/>
      <c r="G179" s="370"/>
      <c r="H179" s="370"/>
      <c r="I179" s="370"/>
      <c r="J179" s="370"/>
      <c r="K179" s="370"/>
      <c r="L179" s="370"/>
      <c r="M179" s="370"/>
      <c r="N179" s="370"/>
      <c r="O179" s="370"/>
      <c r="P179" s="370"/>
      <c r="Q179" s="370"/>
      <c r="R179" s="370"/>
      <c r="S179" s="370"/>
      <c r="T179" s="370"/>
      <c r="U179" s="370"/>
      <c r="V179" s="370"/>
      <c r="W179" s="370"/>
      <c r="X179" s="370"/>
      <c r="Y179" s="370"/>
      <c r="Z179" s="370"/>
      <c r="AA179" s="370"/>
      <c r="AB179" s="370"/>
      <c r="AC179" s="370"/>
      <c r="AD179" s="370"/>
      <c r="AE179" s="370"/>
      <c r="AF179" s="370"/>
      <c r="AG179" s="370"/>
      <c r="AH179" s="370"/>
      <c r="AI179" s="370"/>
      <c r="AJ179" s="2"/>
    </row>
    <row r="180" spans="1:36" ht="20.25" customHeight="1">
      <c r="A180" s="170" t="s">
        <v>119</v>
      </c>
      <c r="B180" s="350" t="s">
        <v>120</v>
      </c>
      <c r="C180" s="10"/>
      <c r="D180" s="10">
        <v>0</v>
      </c>
      <c r="E180" s="370">
        <v>0</v>
      </c>
      <c r="F180" s="370">
        <v>0</v>
      </c>
      <c r="G180" s="370">
        <v>0</v>
      </c>
      <c r="H180" s="370">
        <v>30.417000000000002</v>
      </c>
      <c r="I180" s="370">
        <v>0</v>
      </c>
      <c r="J180" s="370">
        <v>2.02</v>
      </c>
      <c r="K180" s="370">
        <v>0</v>
      </c>
      <c r="L180" s="370">
        <v>0.42194092</v>
      </c>
      <c r="M180" s="370">
        <v>0</v>
      </c>
      <c r="N180" s="370">
        <v>0</v>
      </c>
      <c r="O180" s="370">
        <v>0</v>
      </c>
      <c r="P180" s="370">
        <v>0</v>
      </c>
      <c r="Q180" s="370">
        <v>0</v>
      </c>
      <c r="R180" s="370">
        <v>0</v>
      </c>
      <c r="S180" s="370">
        <v>0</v>
      </c>
      <c r="T180" s="370">
        <v>0.42194092</v>
      </c>
      <c r="U180" s="370">
        <v>0</v>
      </c>
      <c r="V180" s="370">
        <v>2.02</v>
      </c>
      <c r="W180" s="370">
        <v>0</v>
      </c>
      <c r="X180" s="370">
        <v>0</v>
      </c>
      <c r="Y180" s="370">
        <v>0</v>
      </c>
      <c r="Z180" s="370">
        <v>0</v>
      </c>
      <c r="AA180" s="370">
        <v>0</v>
      </c>
      <c r="AB180" s="370">
        <v>0</v>
      </c>
      <c r="AC180" s="370">
        <v>0</v>
      </c>
      <c r="AD180" s="370">
        <v>29.995059080000001</v>
      </c>
      <c r="AE180" s="370">
        <v>0</v>
      </c>
      <c r="AF180" s="370">
        <v>0.42194092</v>
      </c>
      <c r="AG180" s="370">
        <v>0</v>
      </c>
      <c r="AH180" s="370" t="s">
        <v>192</v>
      </c>
      <c r="AI180" s="370"/>
      <c r="AJ180" s="2"/>
    </row>
    <row r="181" spans="1:36" ht="20.25" customHeight="1">
      <c r="A181" s="166" t="s">
        <v>121</v>
      </c>
      <c r="B181" s="351" t="s">
        <v>122</v>
      </c>
      <c r="C181" s="10"/>
      <c r="D181" s="10"/>
      <c r="E181" s="370"/>
      <c r="F181" s="370"/>
      <c r="G181" s="370"/>
      <c r="H181" s="370"/>
      <c r="I181" s="370"/>
      <c r="J181" s="370"/>
      <c r="K181" s="370"/>
      <c r="L181" s="370"/>
      <c r="M181" s="370"/>
      <c r="N181" s="370"/>
      <c r="O181" s="370"/>
      <c r="P181" s="370"/>
      <c r="Q181" s="370"/>
      <c r="R181" s="370"/>
      <c r="S181" s="370"/>
      <c r="T181" s="370"/>
      <c r="U181" s="370"/>
      <c r="V181" s="370"/>
      <c r="W181" s="370"/>
      <c r="X181" s="370"/>
      <c r="Y181" s="370"/>
      <c r="Z181" s="370"/>
      <c r="AA181" s="370"/>
      <c r="AB181" s="370"/>
      <c r="AC181" s="370"/>
      <c r="AD181" s="370"/>
      <c r="AE181" s="370"/>
      <c r="AF181" s="370"/>
      <c r="AG181" s="370"/>
      <c r="AH181" s="370"/>
      <c r="AI181" s="370"/>
      <c r="AJ181" s="2"/>
    </row>
    <row r="182" spans="1:36" ht="20.25" customHeight="1">
      <c r="A182" s="13" t="s">
        <v>121</v>
      </c>
      <c r="B182" s="14" t="s">
        <v>58</v>
      </c>
      <c r="C182" s="10"/>
      <c r="D182" s="10"/>
      <c r="E182" s="370"/>
      <c r="F182" s="370"/>
      <c r="G182" s="370"/>
      <c r="H182" s="370"/>
      <c r="I182" s="370"/>
      <c r="J182" s="370"/>
      <c r="K182" s="370"/>
      <c r="L182" s="370"/>
      <c r="M182" s="370"/>
      <c r="N182" s="370"/>
      <c r="O182" s="370"/>
      <c r="P182" s="370"/>
      <c r="Q182" s="370"/>
      <c r="R182" s="370"/>
      <c r="S182" s="370"/>
      <c r="T182" s="370"/>
      <c r="U182" s="370"/>
      <c r="V182" s="370"/>
      <c r="W182" s="370"/>
      <c r="X182" s="370"/>
      <c r="Y182" s="370"/>
      <c r="Z182" s="370"/>
      <c r="AA182" s="370"/>
      <c r="AB182" s="370"/>
      <c r="AC182" s="370"/>
      <c r="AD182" s="370"/>
      <c r="AE182" s="370"/>
      <c r="AF182" s="370"/>
      <c r="AG182" s="370"/>
      <c r="AH182" s="370"/>
      <c r="AI182" s="370"/>
      <c r="AJ182" s="2"/>
    </row>
    <row r="183" spans="1:36" ht="20.25" customHeight="1">
      <c r="A183" s="13" t="s">
        <v>121</v>
      </c>
      <c r="B183" s="14" t="s">
        <v>58</v>
      </c>
      <c r="C183" s="10"/>
      <c r="D183" s="10"/>
      <c r="E183" s="370"/>
      <c r="F183" s="370"/>
      <c r="G183" s="370"/>
      <c r="H183" s="370"/>
      <c r="I183" s="370"/>
      <c r="J183" s="370"/>
      <c r="K183" s="370"/>
      <c r="L183" s="370"/>
      <c r="M183" s="370"/>
      <c r="N183" s="370"/>
      <c r="O183" s="370"/>
      <c r="P183" s="370"/>
      <c r="Q183" s="370"/>
      <c r="R183" s="370"/>
      <c r="S183" s="370"/>
      <c r="T183" s="370"/>
      <c r="U183" s="370"/>
      <c r="V183" s="370"/>
      <c r="W183" s="370"/>
      <c r="X183" s="370"/>
      <c r="Y183" s="370"/>
      <c r="Z183" s="370"/>
      <c r="AA183" s="370"/>
      <c r="AB183" s="370"/>
      <c r="AC183" s="370"/>
      <c r="AD183" s="370"/>
      <c r="AE183" s="370"/>
      <c r="AF183" s="370"/>
      <c r="AG183" s="370"/>
      <c r="AH183" s="370"/>
      <c r="AI183" s="370"/>
      <c r="AJ183" s="2"/>
    </row>
    <row r="184" spans="1:36" ht="20.25" customHeight="1">
      <c r="A184" s="13" t="s">
        <v>59</v>
      </c>
      <c r="B184" s="358" t="s">
        <v>59</v>
      </c>
      <c r="C184" s="10"/>
      <c r="D184" s="10"/>
      <c r="E184" s="370"/>
      <c r="F184" s="370"/>
      <c r="G184" s="370"/>
      <c r="H184" s="370"/>
      <c r="I184" s="370"/>
      <c r="J184" s="370"/>
      <c r="K184" s="370"/>
      <c r="L184" s="370"/>
      <c r="M184" s="370"/>
      <c r="N184" s="370"/>
      <c r="O184" s="370"/>
      <c r="P184" s="370"/>
      <c r="Q184" s="370"/>
      <c r="R184" s="370"/>
      <c r="S184" s="370"/>
      <c r="T184" s="370"/>
      <c r="U184" s="370"/>
      <c r="V184" s="370"/>
      <c r="W184" s="370"/>
      <c r="X184" s="370"/>
      <c r="Y184" s="370"/>
      <c r="Z184" s="370"/>
      <c r="AA184" s="370"/>
      <c r="AB184" s="370"/>
      <c r="AC184" s="370"/>
      <c r="AD184" s="370"/>
      <c r="AE184" s="370"/>
      <c r="AF184" s="370"/>
      <c r="AG184" s="370"/>
      <c r="AH184" s="370"/>
      <c r="AI184" s="370"/>
      <c r="AJ184" s="2"/>
    </row>
    <row r="185" spans="1:36" ht="20.25" customHeight="1">
      <c r="A185" s="166" t="s">
        <v>123</v>
      </c>
      <c r="B185" s="351" t="s">
        <v>291</v>
      </c>
      <c r="C185" s="10"/>
      <c r="D185" s="10">
        <v>0</v>
      </c>
      <c r="E185" s="370">
        <v>0</v>
      </c>
      <c r="F185" s="370">
        <v>0</v>
      </c>
      <c r="G185" s="370">
        <v>0</v>
      </c>
      <c r="H185" s="370">
        <v>30.417000000000002</v>
      </c>
      <c r="I185" s="370">
        <v>0</v>
      </c>
      <c r="J185" s="370">
        <v>2.02</v>
      </c>
      <c r="K185" s="370">
        <v>0</v>
      </c>
      <c r="L185" s="370">
        <v>0.42194092</v>
      </c>
      <c r="M185" s="370">
        <v>0</v>
      </c>
      <c r="N185" s="370">
        <v>0</v>
      </c>
      <c r="O185" s="370">
        <v>0</v>
      </c>
      <c r="P185" s="370">
        <v>0</v>
      </c>
      <c r="Q185" s="370">
        <v>0</v>
      </c>
      <c r="R185" s="370">
        <v>0</v>
      </c>
      <c r="S185" s="370">
        <v>0</v>
      </c>
      <c r="T185" s="370">
        <v>0.42194092</v>
      </c>
      <c r="U185" s="370">
        <v>0</v>
      </c>
      <c r="V185" s="370">
        <v>2.02</v>
      </c>
      <c r="W185" s="370">
        <v>0</v>
      </c>
      <c r="X185" s="370">
        <v>0</v>
      </c>
      <c r="Y185" s="370">
        <v>0</v>
      </c>
      <c r="Z185" s="370">
        <v>0</v>
      </c>
      <c r="AA185" s="370">
        <v>0</v>
      </c>
      <c r="AB185" s="370">
        <v>0</v>
      </c>
      <c r="AC185" s="370">
        <v>0</v>
      </c>
      <c r="AD185" s="370">
        <v>29.995059080000001</v>
      </c>
      <c r="AE185" s="370">
        <v>0</v>
      </c>
      <c r="AF185" s="370">
        <v>0.42194092</v>
      </c>
      <c r="AG185" s="370">
        <v>0</v>
      </c>
      <c r="AH185" s="380" t="s">
        <v>192</v>
      </c>
      <c r="AI185" s="370"/>
      <c r="AJ185" s="2"/>
    </row>
    <row r="186" spans="1:36" ht="20.25" customHeight="1">
      <c r="A186" s="370"/>
      <c r="B186" s="359" t="s">
        <v>718</v>
      </c>
      <c r="C186" s="10"/>
      <c r="D186" s="10">
        <v>0</v>
      </c>
      <c r="E186" s="370"/>
      <c r="F186" s="370"/>
      <c r="G186" s="370"/>
      <c r="H186" s="370"/>
      <c r="I186" s="370"/>
      <c r="J186" s="370">
        <v>0</v>
      </c>
      <c r="K186" s="370"/>
      <c r="L186" s="370">
        <v>0</v>
      </c>
      <c r="M186" s="370"/>
      <c r="N186" s="370"/>
      <c r="O186" s="370"/>
      <c r="P186" s="370"/>
      <c r="Q186" s="370"/>
      <c r="R186" s="370"/>
      <c r="S186" s="370"/>
      <c r="T186" s="370"/>
      <c r="U186" s="370"/>
      <c r="V186" s="370"/>
      <c r="W186" s="370"/>
      <c r="X186" s="370"/>
      <c r="Y186" s="370"/>
      <c r="Z186" s="370"/>
      <c r="AA186" s="370"/>
      <c r="AB186" s="370"/>
      <c r="AC186" s="370"/>
      <c r="AD186" s="370">
        <v>0</v>
      </c>
      <c r="AE186" s="370"/>
      <c r="AF186" s="370">
        <v>0</v>
      </c>
      <c r="AG186" s="380"/>
      <c r="AH186" s="380" t="s">
        <v>192</v>
      </c>
      <c r="AI186" s="370"/>
      <c r="AJ186" s="2"/>
    </row>
    <row r="187" spans="1:36" ht="51" customHeight="1">
      <c r="A187" s="370"/>
      <c r="B187" s="359" t="s">
        <v>719</v>
      </c>
      <c r="C187" s="10" t="s">
        <v>720</v>
      </c>
      <c r="D187" s="10"/>
      <c r="E187" s="370"/>
      <c r="F187" s="370"/>
      <c r="G187" s="370"/>
      <c r="H187" s="370">
        <v>3.617</v>
      </c>
      <c r="I187" s="370"/>
      <c r="J187" s="370">
        <v>0.22</v>
      </c>
      <c r="K187" s="370"/>
      <c r="L187" s="370">
        <v>0</v>
      </c>
      <c r="M187" s="370"/>
      <c r="N187" s="370"/>
      <c r="O187" s="370"/>
      <c r="P187" s="370"/>
      <c r="Q187" s="370"/>
      <c r="R187" s="370"/>
      <c r="S187" s="370"/>
      <c r="T187" s="370"/>
      <c r="U187" s="370"/>
      <c r="V187" s="370">
        <v>0.22</v>
      </c>
      <c r="W187" s="370"/>
      <c r="X187" s="370"/>
      <c r="Y187" s="370"/>
      <c r="Z187" s="370"/>
      <c r="AA187" s="370"/>
      <c r="AB187" s="370"/>
      <c r="AC187" s="370"/>
      <c r="AD187" s="370">
        <v>3.617</v>
      </c>
      <c r="AE187" s="370"/>
      <c r="AF187" s="370">
        <v>0</v>
      </c>
      <c r="AG187" s="380"/>
      <c r="AH187" s="380" t="s">
        <v>192</v>
      </c>
      <c r="AI187" s="370"/>
      <c r="AJ187" s="2"/>
    </row>
    <row r="188" spans="1:36" ht="20.25" customHeight="1">
      <c r="A188" s="370"/>
      <c r="B188" s="359" t="s">
        <v>721</v>
      </c>
      <c r="C188" s="10" t="s">
        <v>722</v>
      </c>
      <c r="D188" s="10"/>
      <c r="E188" s="370"/>
      <c r="F188" s="370"/>
      <c r="G188" s="370"/>
      <c r="H188" s="370">
        <v>26.8</v>
      </c>
      <c r="I188" s="370"/>
      <c r="J188" s="370">
        <v>1.8</v>
      </c>
      <c r="K188" s="370"/>
      <c r="L188" s="370">
        <v>0.42194092</v>
      </c>
      <c r="M188" s="370"/>
      <c r="N188" s="370"/>
      <c r="O188" s="370"/>
      <c r="P188" s="370"/>
      <c r="Q188" s="370"/>
      <c r="R188" s="370"/>
      <c r="S188" s="370"/>
      <c r="T188" s="370">
        <v>0.42194092</v>
      </c>
      <c r="U188" s="370"/>
      <c r="V188" s="370">
        <v>1.8</v>
      </c>
      <c r="W188" s="370"/>
      <c r="X188" s="370"/>
      <c r="Y188" s="370"/>
      <c r="Z188" s="370"/>
      <c r="AA188" s="370"/>
      <c r="AB188" s="370"/>
      <c r="AC188" s="370"/>
      <c r="AD188" s="370">
        <v>26.37805908</v>
      </c>
      <c r="AE188" s="370"/>
      <c r="AF188" s="370">
        <v>0.42194092</v>
      </c>
      <c r="AG188" s="380"/>
      <c r="AH188" s="380" t="s">
        <v>192</v>
      </c>
      <c r="AI188" s="382" t="s">
        <v>723</v>
      </c>
      <c r="AJ188" s="2"/>
    </row>
    <row r="189" spans="1:36" ht="20.25" customHeight="1">
      <c r="A189" s="170" t="s">
        <v>124</v>
      </c>
      <c r="B189" s="350" t="s">
        <v>125</v>
      </c>
      <c r="C189" s="10"/>
      <c r="D189" s="10"/>
      <c r="E189" s="370"/>
      <c r="F189" s="370"/>
      <c r="G189" s="370"/>
      <c r="H189" s="370"/>
      <c r="I189" s="370"/>
      <c r="J189" s="370"/>
      <c r="K189" s="370"/>
      <c r="L189" s="370"/>
      <c r="M189" s="370"/>
      <c r="N189" s="370"/>
      <c r="O189" s="370"/>
      <c r="P189" s="370"/>
      <c r="Q189" s="370"/>
      <c r="R189" s="370"/>
      <c r="S189" s="370"/>
      <c r="T189" s="370"/>
      <c r="U189" s="370"/>
      <c r="V189" s="370"/>
      <c r="W189" s="370"/>
      <c r="X189" s="370"/>
      <c r="Y189" s="370"/>
      <c r="Z189" s="370"/>
      <c r="AA189" s="370"/>
      <c r="AB189" s="370"/>
      <c r="AC189" s="370"/>
      <c r="AD189" s="370"/>
      <c r="AE189" s="370"/>
      <c r="AF189" s="370"/>
      <c r="AG189" s="370"/>
      <c r="AH189" s="370"/>
      <c r="AI189" s="370"/>
      <c r="AJ189" s="2"/>
    </row>
    <row r="190" spans="1:36" ht="20.25" customHeight="1">
      <c r="A190" s="15"/>
      <c r="B190" s="16"/>
      <c r="C190" s="10"/>
      <c r="D190" s="10"/>
      <c r="E190" s="370"/>
      <c r="F190" s="370"/>
      <c r="G190" s="370"/>
      <c r="H190" s="370"/>
      <c r="I190" s="370"/>
      <c r="J190" s="370"/>
      <c r="K190" s="370"/>
      <c r="L190" s="370"/>
      <c r="M190" s="370"/>
      <c r="N190" s="370"/>
      <c r="O190" s="370"/>
      <c r="P190" s="370"/>
      <c r="Q190" s="370"/>
      <c r="R190" s="370"/>
      <c r="S190" s="370"/>
      <c r="T190" s="370"/>
      <c r="U190" s="370"/>
      <c r="V190" s="370"/>
      <c r="W190" s="370"/>
      <c r="X190" s="370"/>
      <c r="Y190" s="370"/>
      <c r="Z190" s="370"/>
      <c r="AA190" s="370"/>
      <c r="AB190" s="370"/>
      <c r="AC190" s="370"/>
      <c r="AD190" s="370"/>
      <c r="AE190" s="370"/>
      <c r="AF190" s="370"/>
      <c r="AG190" s="370"/>
      <c r="AH190" s="370"/>
      <c r="AI190" s="370"/>
      <c r="AJ190" s="2"/>
    </row>
    <row r="191" spans="1:36" ht="20.25" customHeight="1">
      <c r="A191" s="15"/>
      <c r="B191" s="16"/>
      <c r="C191" s="10"/>
      <c r="D191" s="10"/>
      <c r="E191" s="370"/>
      <c r="F191" s="370"/>
      <c r="G191" s="370"/>
      <c r="H191" s="370"/>
      <c r="I191" s="370"/>
      <c r="J191" s="370"/>
      <c r="K191" s="370"/>
      <c r="L191" s="370"/>
      <c r="M191" s="370"/>
      <c r="N191" s="370"/>
      <c r="O191" s="370"/>
      <c r="P191" s="370"/>
      <c r="Q191" s="370"/>
      <c r="R191" s="370"/>
      <c r="S191" s="370"/>
      <c r="T191" s="370"/>
      <c r="U191" s="370"/>
      <c r="V191" s="370"/>
      <c r="W191" s="370"/>
      <c r="X191" s="370"/>
      <c r="Y191" s="370"/>
      <c r="Z191" s="370"/>
      <c r="AA191" s="370"/>
      <c r="AB191" s="370"/>
      <c r="AC191" s="370"/>
      <c r="AD191" s="370"/>
      <c r="AE191" s="370"/>
      <c r="AF191" s="370"/>
      <c r="AG191" s="370"/>
      <c r="AH191" s="370"/>
      <c r="AI191" s="370"/>
      <c r="AJ191" s="2"/>
    </row>
    <row r="192" spans="1:36" ht="20.25" customHeight="1">
      <c r="A192" s="15"/>
      <c r="B192" s="16"/>
      <c r="C192" s="10"/>
      <c r="D192" s="10"/>
      <c r="E192" s="370"/>
      <c r="F192" s="370"/>
      <c r="G192" s="370"/>
      <c r="H192" s="370"/>
      <c r="I192" s="370"/>
      <c r="J192" s="370"/>
      <c r="K192" s="370"/>
      <c r="L192" s="370"/>
      <c r="M192" s="370"/>
      <c r="N192" s="370"/>
      <c r="O192" s="370"/>
      <c r="P192" s="370"/>
      <c r="Q192" s="370"/>
      <c r="R192" s="370"/>
      <c r="S192" s="370"/>
      <c r="T192" s="370"/>
      <c r="U192" s="370"/>
      <c r="V192" s="370"/>
      <c r="W192" s="370"/>
      <c r="X192" s="370"/>
      <c r="Y192" s="370"/>
      <c r="Z192" s="370"/>
      <c r="AA192" s="370"/>
      <c r="AB192" s="370"/>
      <c r="AC192" s="370"/>
      <c r="AD192" s="370"/>
      <c r="AE192" s="370"/>
      <c r="AF192" s="370"/>
      <c r="AG192" s="370"/>
      <c r="AH192" s="370"/>
      <c r="AI192" s="370"/>
      <c r="AJ192" s="2"/>
    </row>
    <row r="193" spans="1:36" ht="20.25" customHeight="1">
      <c r="A193" s="13" t="s">
        <v>59</v>
      </c>
      <c r="B193" s="358" t="s">
        <v>59</v>
      </c>
      <c r="C193" s="10"/>
      <c r="D193" s="10"/>
      <c r="E193" s="370"/>
      <c r="F193" s="370"/>
      <c r="G193" s="370"/>
      <c r="H193" s="370"/>
      <c r="I193" s="370"/>
      <c r="J193" s="370"/>
      <c r="K193" s="370"/>
      <c r="L193" s="370"/>
      <c r="M193" s="370"/>
      <c r="N193" s="370"/>
      <c r="O193" s="370"/>
      <c r="P193" s="370"/>
      <c r="Q193" s="370"/>
      <c r="R193" s="370"/>
      <c r="S193" s="370"/>
      <c r="T193" s="370"/>
      <c r="U193" s="370"/>
      <c r="V193" s="370"/>
      <c r="W193" s="370"/>
      <c r="X193" s="370"/>
      <c r="Y193" s="370"/>
      <c r="Z193" s="370"/>
      <c r="AA193" s="370"/>
      <c r="AB193" s="370"/>
      <c r="AC193" s="370"/>
      <c r="AD193" s="370"/>
      <c r="AE193" s="370"/>
      <c r="AF193" s="370"/>
      <c r="AG193" s="370"/>
      <c r="AH193" s="370"/>
      <c r="AI193" s="370"/>
      <c r="AJ193" s="2"/>
    </row>
    <row r="194" spans="1:36" ht="20.25" customHeight="1">
      <c r="A194" s="170" t="s">
        <v>126</v>
      </c>
      <c r="B194" s="360" t="s">
        <v>127</v>
      </c>
      <c r="C194" s="10"/>
      <c r="D194" s="10"/>
      <c r="E194" s="370"/>
      <c r="F194" s="370"/>
      <c r="G194" s="370"/>
      <c r="H194" s="370"/>
      <c r="I194" s="370"/>
      <c r="J194" s="370"/>
      <c r="K194" s="370"/>
      <c r="L194" s="370"/>
      <c r="M194" s="370"/>
      <c r="N194" s="370"/>
      <c r="O194" s="370"/>
      <c r="P194" s="370"/>
      <c r="Q194" s="370"/>
      <c r="R194" s="370"/>
      <c r="S194" s="370"/>
      <c r="T194" s="370"/>
      <c r="U194" s="370"/>
      <c r="V194" s="370"/>
      <c r="W194" s="370"/>
      <c r="X194" s="370"/>
      <c r="Y194" s="370"/>
      <c r="Z194" s="370"/>
      <c r="AA194" s="370"/>
      <c r="AB194" s="370"/>
      <c r="AC194" s="370"/>
      <c r="AD194" s="370"/>
      <c r="AE194" s="370"/>
      <c r="AF194" s="370"/>
      <c r="AG194" s="370"/>
      <c r="AH194" s="370"/>
      <c r="AI194" s="370"/>
      <c r="AJ194" s="2"/>
    </row>
    <row r="195" spans="1:36" ht="20.25" customHeight="1">
      <c r="A195" s="13" t="s">
        <v>126</v>
      </c>
      <c r="B195" s="14" t="s">
        <v>58</v>
      </c>
      <c r="C195" s="10"/>
      <c r="D195" s="10"/>
      <c r="E195" s="370"/>
      <c r="F195" s="370"/>
      <c r="G195" s="370"/>
      <c r="H195" s="370"/>
      <c r="I195" s="370"/>
      <c r="J195" s="370"/>
      <c r="K195" s="370"/>
      <c r="L195" s="370"/>
      <c r="M195" s="370"/>
      <c r="N195" s="370"/>
      <c r="O195" s="370"/>
      <c r="P195" s="370"/>
      <c r="Q195" s="370"/>
      <c r="R195" s="370"/>
      <c r="S195" s="370"/>
      <c r="T195" s="370"/>
      <c r="U195" s="370"/>
      <c r="V195" s="370"/>
      <c r="W195" s="370"/>
      <c r="X195" s="370"/>
      <c r="Y195" s="370"/>
      <c r="Z195" s="370"/>
      <c r="AA195" s="370"/>
      <c r="AB195" s="370"/>
      <c r="AC195" s="370"/>
      <c r="AD195" s="370"/>
      <c r="AE195" s="370"/>
      <c r="AF195" s="370"/>
      <c r="AG195" s="370"/>
      <c r="AH195" s="370"/>
      <c r="AI195" s="370"/>
      <c r="AJ195" s="2"/>
    </row>
    <row r="196" spans="1:36" ht="20.25" customHeight="1">
      <c r="A196" s="13" t="s">
        <v>126</v>
      </c>
      <c r="B196" s="14" t="s">
        <v>58</v>
      </c>
      <c r="C196" s="10"/>
      <c r="D196" s="10"/>
      <c r="E196" s="370"/>
      <c r="F196" s="370"/>
      <c r="G196" s="370"/>
      <c r="H196" s="370"/>
      <c r="I196" s="370"/>
      <c r="J196" s="370"/>
      <c r="K196" s="370"/>
      <c r="L196" s="370"/>
      <c r="M196" s="370"/>
      <c r="N196" s="370"/>
      <c r="O196" s="370"/>
      <c r="P196" s="370"/>
      <c r="Q196" s="370"/>
      <c r="R196" s="370"/>
      <c r="S196" s="370"/>
      <c r="T196" s="370"/>
      <c r="U196" s="370"/>
      <c r="V196" s="370"/>
      <c r="W196" s="370"/>
      <c r="X196" s="370"/>
      <c r="Y196" s="370"/>
      <c r="Z196" s="370"/>
      <c r="AA196" s="370"/>
      <c r="AB196" s="370"/>
      <c r="AC196" s="370"/>
      <c r="AD196" s="370"/>
      <c r="AE196" s="370"/>
      <c r="AF196" s="370"/>
      <c r="AG196" s="370"/>
      <c r="AH196" s="370"/>
      <c r="AI196" s="370"/>
      <c r="AJ196" s="2"/>
    </row>
    <row r="197" spans="1:36" ht="20.25" customHeight="1">
      <c r="A197" s="13" t="s">
        <v>59</v>
      </c>
      <c r="B197" s="358" t="s">
        <v>59</v>
      </c>
      <c r="C197" s="10"/>
      <c r="D197" s="10"/>
      <c r="E197" s="370"/>
      <c r="F197" s="370"/>
      <c r="G197" s="370"/>
      <c r="H197" s="370"/>
      <c r="I197" s="370"/>
      <c r="J197" s="370"/>
      <c r="K197" s="370"/>
      <c r="L197" s="370"/>
      <c r="M197" s="370"/>
      <c r="N197" s="370"/>
      <c r="O197" s="370"/>
      <c r="P197" s="370"/>
      <c r="Q197" s="370"/>
      <c r="R197" s="370"/>
      <c r="S197" s="370"/>
      <c r="T197" s="370"/>
      <c r="U197" s="370"/>
      <c r="V197" s="370"/>
      <c r="W197" s="370"/>
      <c r="X197" s="370"/>
      <c r="Y197" s="370"/>
      <c r="Z197" s="370"/>
      <c r="AA197" s="370"/>
      <c r="AB197" s="370"/>
      <c r="AC197" s="370"/>
      <c r="AD197" s="370"/>
      <c r="AE197" s="370"/>
      <c r="AF197" s="370"/>
      <c r="AG197" s="370"/>
      <c r="AH197" s="370"/>
      <c r="AI197" s="370"/>
      <c r="AJ197" s="2"/>
    </row>
    <row r="198" spans="1:36" ht="20.25" customHeight="1">
      <c r="A198" s="170" t="s">
        <v>128</v>
      </c>
      <c r="B198" s="360" t="s">
        <v>129</v>
      </c>
      <c r="C198" s="10"/>
      <c r="D198" s="10">
        <v>67.694829999999996</v>
      </c>
      <c r="E198" s="10">
        <v>0</v>
      </c>
      <c r="F198" s="10">
        <v>0</v>
      </c>
      <c r="G198" s="10">
        <v>0</v>
      </c>
      <c r="H198" s="10">
        <v>13.068646413284501</v>
      </c>
      <c r="I198" s="10">
        <v>0</v>
      </c>
      <c r="J198" s="10">
        <v>13.068646373284501</v>
      </c>
      <c r="K198" s="10">
        <v>0</v>
      </c>
      <c r="L198" s="10">
        <v>17.678857637796611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0.32327195999999997</v>
      </c>
      <c r="S198" s="10">
        <v>0</v>
      </c>
      <c r="T198" s="10">
        <v>17.678857637796611</v>
      </c>
      <c r="U198" s="10">
        <v>0</v>
      </c>
      <c r="V198" s="10">
        <v>10.820545313284502</v>
      </c>
      <c r="W198" s="10">
        <v>0</v>
      </c>
      <c r="X198" s="10">
        <v>0</v>
      </c>
      <c r="Y198" s="10">
        <v>0</v>
      </c>
      <c r="Z198" s="10">
        <v>1.9248291</v>
      </c>
      <c r="AA198" s="10">
        <v>0</v>
      </c>
      <c r="AB198" s="10">
        <v>0</v>
      </c>
      <c r="AC198" s="10">
        <v>0</v>
      </c>
      <c r="AD198" s="10">
        <v>4.5546797534539891</v>
      </c>
      <c r="AE198" s="10">
        <v>0</v>
      </c>
      <c r="AF198" s="10">
        <v>17.355585677796611</v>
      </c>
      <c r="AG198" s="10">
        <v>0</v>
      </c>
      <c r="AH198" s="381">
        <v>53.687259723350621</v>
      </c>
      <c r="AI198" s="370"/>
      <c r="AJ198" s="2"/>
    </row>
    <row r="199" spans="1:36" ht="33" customHeight="1">
      <c r="A199" s="10"/>
      <c r="B199" s="355" t="s">
        <v>714</v>
      </c>
      <c r="C199" s="10"/>
      <c r="D199" s="10">
        <v>67.694829999999996</v>
      </c>
      <c r="E199" s="10"/>
      <c r="F199" s="10"/>
      <c r="G199" s="10"/>
      <c r="H199" s="10"/>
      <c r="I199" s="10"/>
      <c r="J199" s="10">
        <v>0</v>
      </c>
      <c r="K199" s="10"/>
      <c r="L199" s="10">
        <v>0</v>
      </c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>
        <v>0</v>
      </c>
      <c r="AE199" s="10"/>
      <c r="AF199" s="10">
        <v>0</v>
      </c>
      <c r="AG199" s="381"/>
      <c r="AH199" s="381" t="s">
        <v>192</v>
      </c>
      <c r="AI199" s="10"/>
      <c r="AJ199" s="2"/>
    </row>
    <row r="200" spans="1:36" ht="33" customHeight="1">
      <c r="A200" s="10"/>
      <c r="B200" s="355" t="s">
        <v>153</v>
      </c>
      <c r="C200" s="10" t="s">
        <v>715</v>
      </c>
      <c r="D200" s="10"/>
      <c r="E200" s="10"/>
      <c r="F200" s="10"/>
      <c r="G200" s="10"/>
      <c r="H200" s="10">
        <v>13.068646413284501</v>
      </c>
      <c r="I200" s="10"/>
      <c r="J200" s="10">
        <v>13.068646373284501</v>
      </c>
      <c r="K200" s="10"/>
      <c r="L200" s="10">
        <v>17.678857637796611</v>
      </c>
      <c r="M200" s="10"/>
      <c r="N200" s="10"/>
      <c r="O200" s="10"/>
      <c r="P200" s="10"/>
      <c r="Q200" s="10"/>
      <c r="R200" s="10">
        <v>0.32327195999999997</v>
      </c>
      <c r="S200" s="10"/>
      <c r="T200" s="10">
        <v>17.678857637796611</v>
      </c>
      <c r="U200" s="10"/>
      <c r="V200" s="10">
        <v>10.820545313284502</v>
      </c>
      <c r="W200" s="10"/>
      <c r="X200" s="10"/>
      <c r="Y200" s="10"/>
      <c r="Z200" s="10">
        <v>1.9248291</v>
      </c>
      <c r="AA200" s="10"/>
      <c r="AB200" s="10"/>
      <c r="AC200" s="10"/>
      <c r="AD200" s="10">
        <v>4.5546797534539891</v>
      </c>
      <c r="AE200" s="10"/>
      <c r="AF200" s="10">
        <v>17.355585677796611</v>
      </c>
      <c r="AG200" s="381"/>
      <c r="AH200" s="381">
        <v>53.687259723350621</v>
      </c>
      <c r="AI200" s="10" t="s">
        <v>716</v>
      </c>
      <c r="AJ200" s="2"/>
    </row>
    <row r="201" spans="1:36" ht="33" customHeight="1">
      <c r="A201" s="10"/>
      <c r="B201" s="355" t="s">
        <v>717</v>
      </c>
      <c r="C201" s="10"/>
      <c r="D201" s="10"/>
      <c r="E201" s="10"/>
      <c r="F201" s="10"/>
      <c r="G201" s="10"/>
      <c r="H201" s="10"/>
      <c r="I201" s="10"/>
      <c r="J201" s="10">
        <v>0</v>
      </c>
      <c r="K201" s="10"/>
      <c r="L201" s="10">
        <v>0</v>
      </c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>
        <v>0</v>
      </c>
      <c r="AE201" s="10"/>
      <c r="AF201" s="10">
        <v>0</v>
      </c>
      <c r="AG201" s="381"/>
      <c r="AH201" s="381" t="s">
        <v>192</v>
      </c>
      <c r="AI201" s="10"/>
      <c r="AJ201" s="2"/>
    </row>
    <row r="202" spans="1:36" ht="20.25" customHeight="1">
      <c r="A202" s="178" t="s">
        <v>130</v>
      </c>
      <c r="B202" s="354" t="s">
        <v>47</v>
      </c>
      <c r="C202" s="10"/>
      <c r="D202" s="10"/>
      <c r="E202" s="370"/>
      <c r="F202" s="370"/>
      <c r="G202" s="370"/>
      <c r="H202" s="370"/>
      <c r="I202" s="370"/>
      <c r="J202" s="370"/>
      <c r="K202" s="370"/>
      <c r="L202" s="370"/>
      <c r="M202" s="370"/>
      <c r="N202" s="370"/>
      <c r="O202" s="370"/>
      <c r="P202" s="370"/>
      <c r="Q202" s="370"/>
      <c r="R202" s="370"/>
      <c r="S202" s="370"/>
      <c r="T202" s="370"/>
      <c r="U202" s="370"/>
      <c r="V202" s="370"/>
      <c r="W202" s="370"/>
      <c r="X202" s="370"/>
      <c r="Y202" s="370"/>
      <c r="Z202" s="370"/>
      <c r="AA202" s="370"/>
      <c r="AB202" s="370"/>
      <c r="AC202" s="370"/>
      <c r="AD202" s="370"/>
      <c r="AE202" s="370"/>
      <c r="AF202" s="370"/>
      <c r="AG202" s="370"/>
      <c r="AH202" s="370"/>
      <c r="AI202" s="370"/>
      <c r="AJ202" s="2"/>
    </row>
    <row r="203" spans="1:36" ht="20.25" customHeight="1">
      <c r="A203" s="178"/>
      <c r="B203" s="354"/>
      <c r="C203" s="10"/>
      <c r="D203" s="10"/>
      <c r="E203" s="370"/>
      <c r="F203" s="370"/>
      <c r="G203" s="370"/>
      <c r="H203" s="370"/>
      <c r="I203" s="370"/>
      <c r="J203" s="370"/>
      <c r="K203" s="370"/>
      <c r="L203" s="370"/>
      <c r="M203" s="370"/>
      <c r="N203" s="370"/>
      <c r="O203" s="370"/>
      <c r="P203" s="370"/>
      <c r="Q203" s="370"/>
      <c r="R203" s="370"/>
      <c r="S203" s="370"/>
      <c r="T203" s="370"/>
      <c r="U203" s="370"/>
      <c r="V203" s="370"/>
      <c r="W203" s="370"/>
      <c r="X203" s="370"/>
      <c r="Y203" s="370"/>
      <c r="Z203" s="370"/>
      <c r="AA203" s="370"/>
      <c r="AB203" s="370"/>
      <c r="AC203" s="370"/>
      <c r="AD203" s="370"/>
      <c r="AE203" s="370"/>
      <c r="AF203" s="370"/>
      <c r="AG203" s="370"/>
      <c r="AH203" s="370"/>
      <c r="AI203" s="370"/>
      <c r="AJ203" s="2"/>
    </row>
    <row r="204" spans="1:36" ht="20.25" customHeight="1">
      <c r="A204" s="178"/>
      <c r="B204" s="354"/>
      <c r="C204" s="10"/>
      <c r="D204" s="10"/>
      <c r="E204" s="370"/>
      <c r="F204" s="370"/>
      <c r="G204" s="370"/>
      <c r="H204" s="370"/>
      <c r="I204" s="370"/>
      <c r="J204" s="370"/>
      <c r="K204" s="370"/>
      <c r="L204" s="370"/>
      <c r="M204" s="370"/>
      <c r="N204" s="370"/>
      <c r="O204" s="370"/>
      <c r="P204" s="370"/>
      <c r="Q204" s="370"/>
      <c r="R204" s="370"/>
      <c r="S204" s="370"/>
      <c r="T204" s="370"/>
      <c r="U204" s="370"/>
      <c r="V204" s="370"/>
      <c r="W204" s="370"/>
      <c r="X204" s="370"/>
      <c r="Y204" s="370"/>
      <c r="Z204" s="370"/>
      <c r="AA204" s="370"/>
      <c r="AB204" s="370"/>
      <c r="AC204" s="370"/>
      <c r="AD204" s="370"/>
      <c r="AE204" s="370"/>
      <c r="AF204" s="370"/>
      <c r="AG204" s="370"/>
      <c r="AH204" s="370"/>
      <c r="AI204" s="370"/>
      <c r="AJ204" s="2"/>
    </row>
    <row r="205" spans="1:36">
      <c r="A205" s="370"/>
      <c r="B205" s="371"/>
      <c r="C205" s="10"/>
      <c r="D205" s="10"/>
      <c r="E205" s="370"/>
      <c r="F205" s="370"/>
      <c r="G205" s="370"/>
      <c r="H205" s="370"/>
      <c r="I205" s="370"/>
      <c r="J205" s="370"/>
      <c r="K205" s="370"/>
      <c r="L205" s="370"/>
      <c r="M205" s="370"/>
      <c r="N205" s="370"/>
      <c r="O205" s="370"/>
      <c r="P205" s="370"/>
      <c r="Q205" s="37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2"/>
    </row>
  </sheetData>
  <autoFilter ref="A19:AM204"/>
  <mergeCells count="35">
    <mergeCell ref="A12:AI12"/>
    <mergeCell ref="A4:AI4"/>
    <mergeCell ref="A6:AI6"/>
    <mergeCell ref="A7:AI7"/>
    <mergeCell ref="A9:AI9"/>
    <mergeCell ref="A10:AI10"/>
    <mergeCell ref="A13:AI13"/>
    <mergeCell ref="A14:AI14"/>
    <mergeCell ref="A15:A18"/>
    <mergeCell ref="B15:B18"/>
    <mergeCell ref="C15:C18"/>
    <mergeCell ref="D15:D18"/>
    <mergeCell ref="E15:F17"/>
    <mergeCell ref="G15:H17"/>
    <mergeCell ref="I15:AB15"/>
    <mergeCell ref="AC15:AD16"/>
    <mergeCell ref="AE15:AH15"/>
    <mergeCell ref="AI15:AI18"/>
    <mergeCell ref="I16:L16"/>
    <mergeCell ref="M16:P16"/>
    <mergeCell ref="Q16:T16"/>
    <mergeCell ref="U16:X16"/>
    <mergeCell ref="Y16:AB16"/>
    <mergeCell ref="AE16:AF17"/>
    <mergeCell ref="AG16:AH17"/>
    <mergeCell ref="I17:J17"/>
    <mergeCell ref="W17:X17"/>
    <mergeCell ref="Y17:Z17"/>
    <mergeCell ref="AA17:AB17"/>
    <mergeCell ref="K17:L17"/>
    <mergeCell ref="M17:N17"/>
    <mergeCell ref="O17:P17"/>
    <mergeCell ref="Q17:R17"/>
    <mergeCell ref="S17:T17"/>
    <mergeCell ref="U17:V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2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231"/>
  <sheetViews>
    <sheetView topLeftCell="A11" zoomScale="60" zoomScaleNormal="60" zoomScaleSheetLayoutView="70" workbookViewId="0">
      <pane xSplit="2" ySplit="19" topLeftCell="C213" activePane="bottomRight" state="frozen"/>
      <selection activeCell="U34" sqref="U34"/>
      <selection pane="topRight" activeCell="U34" sqref="U34"/>
      <selection pane="bottomLeft" activeCell="U34" sqref="U34"/>
      <selection pane="bottomRight" activeCell="U34" sqref="U34"/>
    </sheetView>
  </sheetViews>
  <sheetFormatPr defaultRowHeight="15.75"/>
  <cols>
    <col min="1" max="1" width="9" style="1"/>
    <col min="2" max="2" width="59.5" style="1" customWidth="1"/>
    <col min="3" max="3" width="16.25" style="1" customWidth="1"/>
    <col min="4" max="4" width="18" style="1" customWidth="1"/>
    <col min="5" max="5" width="11.375" style="1" customWidth="1"/>
    <col min="6" max="6" width="12.125" style="1" customWidth="1"/>
    <col min="7" max="7" width="13.5" style="1" customWidth="1"/>
    <col min="8" max="10" width="13" style="1" customWidth="1"/>
    <col min="11" max="11" width="9.875" style="1" customWidth="1"/>
    <col min="12" max="12" width="10.875" style="1" customWidth="1"/>
    <col min="13" max="13" width="9.875" style="1" customWidth="1"/>
    <col min="14" max="14" width="11.5" style="1" customWidth="1"/>
    <col min="15" max="21" width="9.875" style="1" customWidth="1"/>
    <col min="22" max="22" width="12" style="1" customWidth="1"/>
    <col min="23" max="27" width="9.875" style="1" customWidth="1"/>
    <col min="28" max="28" width="10.75" style="1" customWidth="1"/>
    <col min="29" max="30" width="9.875" style="1" customWidth="1"/>
    <col min="31" max="31" width="10.625" style="1" customWidth="1"/>
    <col min="32" max="32" width="12.25" style="1" customWidth="1"/>
    <col min="33" max="33" width="10.625" style="1" customWidth="1"/>
    <col min="34" max="35" width="13" style="1" customWidth="1"/>
    <col min="36" max="36" width="13.125" style="1" customWidth="1"/>
    <col min="37" max="37" width="45.25" style="1" customWidth="1"/>
    <col min="38" max="38" width="10.875" style="1" customWidth="1"/>
    <col min="39" max="39" width="13.25" style="1" customWidth="1"/>
    <col min="40" max="41" width="10.625" style="1" customWidth="1"/>
    <col min="42" max="42" width="12.125" style="1" customWidth="1"/>
    <col min="43" max="43" width="10.625" style="1" customWidth="1"/>
    <col min="44" max="44" width="11" style="1" customWidth="1"/>
    <col min="45" max="82" width="10.625" style="1" customWidth="1"/>
    <col min="83" max="83" width="12.125" style="1" customWidth="1"/>
    <col min="84" max="84" width="11.5" style="1" customWidth="1"/>
    <col min="85" max="85" width="14.125" style="1" customWidth="1"/>
    <col min="86" max="86" width="15.125" style="1" customWidth="1"/>
    <col min="87" max="87" width="13" style="1" customWidth="1"/>
    <col min="88" max="88" width="11.75" style="1" customWidth="1"/>
    <col min="89" max="89" width="17.5" style="1" customWidth="1"/>
    <col min="90" max="16384" width="9" style="1"/>
  </cols>
  <sheetData>
    <row r="1" spans="1:41" ht="18.75">
      <c r="AK1" s="5" t="s">
        <v>30</v>
      </c>
    </row>
    <row r="2" spans="1:41" ht="18.75">
      <c r="AK2" s="3" t="s">
        <v>0</v>
      </c>
    </row>
    <row r="3" spans="1:41" ht="18.75">
      <c r="AK3" s="3" t="s">
        <v>27</v>
      </c>
    </row>
    <row r="4" spans="1:41" ht="18.75">
      <c r="A4" s="457" t="s">
        <v>31</v>
      </c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  <c r="AB4" s="457"/>
      <c r="AC4" s="457"/>
      <c r="AD4" s="457"/>
      <c r="AE4" s="457"/>
      <c r="AF4" s="457"/>
      <c r="AG4" s="457"/>
      <c r="AH4" s="457"/>
      <c r="AI4" s="457"/>
      <c r="AJ4" s="457"/>
      <c r="AK4" s="457"/>
      <c r="AL4" s="7"/>
      <c r="AM4" s="7"/>
      <c r="AN4" s="7"/>
      <c r="AO4" s="7"/>
    </row>
    <row r="5" spans="1:41" ht="18.75">
      <c r="AO5" s="3"/>
    </row>
    <row r="6" spans="1:41" ht="18.75" customHeight="1">
      <c r="A6" s="460" t="s">
        <v>424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60"/>
      <c r="U6" s="460"/>
      <c r="V6" s="460"/>
      <c r="W6" s="460"/>
      <c r="X6" s="460"/>
      <c r="Y6" s="460"/>
      <c r="Z6" s="460"/>
      <c r="AA6" s="460"/>
      <c r="AB6" s="460"/>
      <c r="AC6" s="460"/>
      <c r="AD6" s="460"/>
      <c r="AE6" s="460"/>
      <c r="AF6" s="460"/>
      <c r="AG6" s="460"/>
      <c r="AH6" s="460"/>
      <c r="AI6" s="460"/>
      <c r="AJ6" s="460"/>
      <c r="AK6" s="460"/>
      <c r="AL6" s="11"/>
      <c r="AM6" s="11"/>
      <c r="AN6" s="11"/>
      <c r="AO6" s="11"/>
    </row>
    <row r="7" spans="1:41" ht="18.75" customHeight="1">
      <c r="A7" s="460" t="s">
        <v>23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460"/>
      <c r="Y7" s="460"/>
      <c r="Z7" s="460"/>
      <c r="AA7" s="460"/>
      <c r="AB7" s="460"/>
      <c r="AC7" s="460"/>
      <c r="AD7" s="460"/>
      <c r="AE7" s="460"/>
      <c r="AF7" s="460"/>
      <c r="AG7" s="460"/>
      <c r="AH7" s="460"/>
      <c r="AI7" s="460"/>
      <c r="AJ7" s="460"/>
      <c r="AK7" s="460"/>
      <c r="AL7" s="11"/>
      <c r="AM7" s="11"/>
      <c r="AN7" s="11"/>
      <c r="AO7" s="11"/>
    </row>
    <row r="8" spans="1:41" ht="18.7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</row>
    <row r="9" spans="1:41" ht="18.75">
      <c r="A9" s="488" t="s">
        <v>425</v>
      </c>
      <c r="B9" s="488"/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88"/>
      <c r="O9" s="488"/>
      <c r="P9" s="488"/>
      <c r="Q9" s="488"/>
      <c r="R9" s="488"/>
      <c r="S9" s="488"/>
      <c r="T9" s="488"/>
      <c r="U9" s="488"/>
      <c r="V9" s="488"/>
      <c r="W9" s="488"/>
      <c r="X9" s="488"/>
      <c r="Y9" s="488"/>
      <c r="Z9" s="488"/>
      <c r="AA9" s="488"/>
      <c r="AB9" s="488"/>
      <c r="AC9" s="488"/>
      <c r="AD9" s="488"/>
      <c r="AE9" s="488"/>
      <c r="AF9" s="488"/>
      <c r="AG9" s="488"/>
      <c r="AH9" s="488"/>
      <c r="AI9" s="488"/>
      <c r="AJ9" s="488"/>
      <c r="AK9" s="488"/>
      <c r="AL9" s="9"/>
      <c r="AM9" s="9"/>
      <c r="AN9" s="9"/>
      <c r="AO9" s="9"/>
    </row>
    <row r="10" spans="1:41">
      <c r="A10" s="489" t="s">
        <v>12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  <c r="R10" s="489"/>
      <c r="S10" s="489"/>
      <c r="T10" s="489"/>
      <c r="U10" s="489"/>
      <c r="V10" s="489"/>
      <c r="W10" s="489"/>
      <c r="X10" s="489"/>
      <c r="Y10" s="489"/>
      <c r="Z10" s="489"/>
      <c r="AA10" s="489"/>
      <c r="AB10" s="489"/>
      <c r="AC10" s="489"/>
      <c r="AD10" s="489"/>
      <c r="AE10" s="489"/>
      <c r="AF10" s="489"/>
      <c r="AG10" s="489"/>
      <c r="AH10" s="489"/>
      <c r="AI10" s="489"/>
      <c r="AJ10" s="489"/>
      <c r="AK10" s="489"/>
      <c r="AL10" s="8"/>
      <c r="AM10" s="8"/>
      <c r="AN10" s="8"/>
      <c r="AO10" s="8"/>
    </row>
    <row r="11" spans="1:41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291">
        <v>0</v>
      </c>
      <c r="M11" s="57"/>
      <c r="N11" s="291">
        <v>0</v>
      </c>
      <c r="O11" s="57"/>
      <c r="P11" s="291">
        <v>0</v>
      </c>
      <c r="Q11" s="57"/>
      <c r="R11" s="291">
        <v>0</v>
      </c>
      <c r="S11" s="57"/>
      <c r="T11" s="291">
        <v>0</v>
      </c>
      <c r="U11" s="57"/>
      <c r="V11" s="291">
        <v>0</v>
      </c>
      <c r="W11" s="57"/>
      <c r="X11" s="291">
        <v>0</v>
      </c>
      <c r="Y11" s="57"/>
      <c r="Z11" s="57"/>
      <c r="AA11" s="57"/>
      <c r="AB11" s="291">
        <v>0</v>
      </c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</row>
    <row r="12" spans="1:41" ht="18.75">
      <c r="A12" s="488" t="s">
        <v>426</v>
      </c>
      <c r="B12" s="488"/>
      <c r="C12" s="488"/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488"/>
      <c r="S12" s="488"/>
      <c r="T12" s="488"/>
      <c r="U12" s="488"/>
      <c r="V12" s="488"/>
      <c r="W12" s="488"/>
      <c r="X12" s="488"/>
      <c r="Y12" s="488"/>
      <c r="Z12" s="488"/>
      <c r="AA12" s="488"/>
      <c r="AB12" s="488"/>
      <c r="AC12" s="488"/>
      <c r="AD12" s="488"/>
      <c r="AE12" s="488"/>
      <c r="AF12" s="488"/>
      <c r="AG12" s="488"/>
      <c r="AH12" s="488"/>
      <c r="AI12" s="488"/>
      <c r="AJ12" s="488"/>
      <c r="AK12" s="488"/>
      <c r="AL12" s="6"/>
      <c r="AM12" s="6"/>
      <c r="AN12" s="6"/>
      <c r="AO12" s="6"/>
    </row>
    <row r="13" spans="1:41">
      <c r="A13" s="489" t="s">
        <v>427</v>
      </c>
      <c r="B13" s="489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89"/>
      <c r="W13" s="489"/>
      <c r="X13" s="489"/>
      <c r="Y13" s="489"/>
      <c r="Z13" s="489"/>
      <c r="AA13" s="489"/>
      <c r="AB13" s="489"/>
      <c r="AC13" s="489"/>
      <c r="AD13" s="489"/>
      <c r="AE13" s="489"/>
      <c r="AF13" s="489"/>
      <c r="AG13" s="489"/>
      <c r="AH13" s="489"/>
      <c r="AI13" s="489"/>
      <c r="AJ13" s="489"/>
      <c r="AK13" s="489"/>
      <c r="AL13" s="8"/>
      <c r="AM13" s="8"/>
      <c r="AN13" s="8"/>
      <c r="AO13" s="8"/>
    </row>
    <row r="14" spans="1:41" ht="26.25" customHeight="1">
      <c r="A14" s="466" t="s">
        <v>25</v>
      </c>
      <c r="B14" s="466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G14" s="466"/>
      <c r="AH14" s="466"/>
      <c r="AI14" s="466"/>
      <c r="AJ14" s="466"/>
      <c r="AK14" s="466"/>
      <c r="AL14" s="121"/>
      <c r="AM14" s="121"/>
      <c r="AN14" s="121"/>
      <c r="AO14" s="121"/>
    </row>
    <row r="15" spans="1:41" ht="68.25" customHeight="1">
      <c r="A15" s="469" t="s">
        <v>19</v>
      </c>
      <c r="B15" s="469" t="s">
        <v>16</v>
      </c>
      <c r="C15" s="469" t="s">
        <v>1</v>
      </c>
      <c r="D15" s="471" t="s">
        <v>28</v>
      </c>
      <c r="E15" s="474" t="s">
        <v>428</v>
      </c>
      <c r="F15" s="475"/>
      <c r="G15" s="474" t="s">
        <v>429</v>
      </c>
      <c r="H15" s="475"/>
      <c r="I15" s="361"/>
      <c r="J15" s="361"/>
      <c r="K15" s="480" t="s">
        <v>14</v>
      </c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1"/>
      <c r="AC15" s="481"/>
      <c r="AD15" s="483"/>
      <c r="AE15" s="474" t="s">
        <v>29</v>
      </c>
      <c r="AF15" s="475"/>
      <c r="AG15" s="474" t="s">
        <v>15</v>
      </c>
      <c r="AH15" s="487"/>
      <c r="AI15" s="487"/>
      <c r="AJ15" s="475"/>
      <c r="AK15" s="471" t="s">
        <v>3</v>
      </c>
    </row>
    <row r="16" spans="1:41" ht="31.5" customHeight="1">
      <c r="A16" s="469"/>
      <c r="B16" s="469"/>
      <c r="C16" s="469"/>
      <c r="D16" s="472"/>
      <c r="E16" s="476"/>
      <c r="F16" s="477"/>
      <c r="G16" s="476"/>
      <c r="H16" s="477"/>
      <c r="I16" s="362"/>
      <c r="J16" s="362"/>
      <c r="K16" s="484" t="s">
        <v>7</v>
      </c>
      <c r="L16" s="485"/>
      <c r="M16" s="485"/>
      <c r="N16" s="486"/>
      <c r="O16" s="480" t="s">
        <v>8</v>
      </c>
      <c r="P16" s="481"/>
      <c r="Q16" s="481"/>
      <c r="R16" s="483"/>
      <c r="S16" s="480" t="s">
        <v>9</v>
      </c>
      <c r="T16" s="481"/>
      <c r="U16" s="481"/>
      <c r="V16" s="483"/>
      <c r="W16" s="480" t="s">
        <v>10</v>
      </c>
      <c r="X16" s="481"/>
      <c r="Y16" s="481"/>
      <c r="Z16" s="483"/>
      <c r="AA16" s="480" t="s">
        <v>11</v>
      </c>
      <c r="AB16" s="481"/>
      <c r="AC16" s="481"/>
      <c r="AD16" s="483"/>
      <c r="AE16" s="476"/>
      <c r="AF16" s="477"/>
      <c r="AG16" s="469" t="s">
        <v>5</v>
      </c>
      <c r="AH16" s="469"/>
      <c r="AI16" s="469" t="s">
        <v>4</v>
      </c>
      <c r="AJ16" s="469"/>
      <c r="AK16" s="472"/>
    </row>
    <row r="17" spans="1:46" ht="31.5" customHeight="1">
      <c r="A17" s="469"/>
      <c r="B17" s="469"/>
      <c r="C17" s="469"/>
      <c r="D17" s="472"/>
      <c r="E17" s="476"/>
      <c r="F17" s="477"/>
      <c r="G17" s="478"/>
      <c r="H17" s="479"/>
      <c r="I17" s="177"/>
      <c r="J17" s="177"/>
      <c r="K17" s="469" t="s">
        <v>6</v>
      </c>
      <c r="L17" s="469"/>
      <c r="M17" s="469" t="s">
        <v>26</v>
      </c>
      <c r="N17" s="469"/>
      <c r="O17" s="469" t="s">
        <v>6</v>
      </c>
      <c r="P17" s="469"/>
      <c r="Q17" s="469" t="s">
        <v>26</v>
      </c>
      <c r="R17" s="469"/>
      <c r="S17" s="469" t="s">
        <v>6</v>
      </c>
      <c r="T17" s="469"/>
      <c r="U17" s="469" t="s">
        <v>26</v>
      </c>
      <c r="V17" s="469"/>
      <c r="W17" s="469" t="s">
        <v>6</v>
      </c>
      <c r="X17" s="469"/>
      <c r="Y17" s="469" t="s">
        <v>26</v>
      </c>
      <c r="Z17" s="469"/>
      <c r="AA17" s="469" t="s">
        <v>6</v>
      </c>
      <c r="AB17" s="469"/>
      <c r="AC17" s="469" t="s">
        <v>26</v>
      </c>
      <c r="AD17" s="469"/>
      <c r="AE17" s="478"/>
      <c r="AF17" s="479"/>
      <c r="AG17" s="469"/>
      <c r="AH17" s="469"/>
      <c r="AI17" s="469"/>
      <c r="AJ17" s="469"/>
      <c r="AK17" s="472"/>
    </row>
    <row r="18" spans="1:46" ht="155.25" customHeight="1">
      <c r="A18" s="469"/>
      <c r="B18" s="469"/>
      <c r="C18" s="469"/>
      <c r="D18" s="473"/>
      <c r="E18" s="59" t="s">
        <v>2</v>
      </c>
      <c r="F18" s="59" t="s">
        <v>13</v>
      </c>
      <c r="G18" s="59" t="s">
        <v>2</v>
      </c>
      <c r="H18" s="59" t="s">
        <v>13</v>
      </c>
      <c r="I18" s="59"/>
      <c r="J18" s="59"/>
      <c r="K18" s="59" t="s">
        <v>2</v>
      </c>
      <c r="L18" s="59" t="s">
        <v>13</v>
      </c>
      <c r="M18" s="59" t="s">
        <v>2</v>
      </c>
      <c r="N18" s="59" t="s">
        <v>13</v>
      </c>
      <c r="O18" s="59" t="s">
        <v>2</v>
      </c>
      <c r="P18" s="59" t="s">
        <v>13</v>
      </c>
      <c r="Q18" s="59" t="s">
        <v>2</v>
      </c>
      <c r="R18" s="59" t="s">
        <v>13</v>
      </c>
      <c r="S18" s="59" t="s">
        <v>2</v>
      </c>
      <c r="T18" s="59" t="s">
        <v>13</v>
      </c>
      <c r="U18" s="59" t="s">
        <v>2</v>
      </c>
      <c r="V18" s="59" t="s">
        <v>13</v>
      </c>
      <c r="W18" s="59" t="s">
        <v>2</v>
      </c>
      <c r="X18" s="59" t="s">
        <v>13</v>
      </c>
      <c r="Y18" s="59" t="s">
        <v>2</v>
      </c>
      <c r="Z18" s="59" t="s">
        <v>13</v>
      </c>
      <c r="AA18" s="59" t="s">
        <v>2</v>
      </c>
      <c r="AB18" s="59" t="s">
        <v>13</v>
      </c>
      <c r="AC18" s="59" t="s">
        <v>2</v>
      </c>
      <c r="AD18" s="59" t="s">
        <v>13</v>
      </c>
      <c r="AE18" s="59" t="s">
        <v>22</v>
      </c>
      <c r="AF18" s="59" t="s">
        <v>13</v>
      </c>
      <c r="AG18" s="59" t="s">
        <v>22</v>
      </c>
      <c r="AH18" s="59" t="s">
        <v>13</v>
      </c>
      <c r="AI18" s="59" t="s">
        <v>22</v>
      </c>
      <c r="AJ18" s="59" t="s">
        <v>13</v>
      </c>
      <c r="AK18" s="473"/>
      <c r="AL18" s="2"/>
      <c r="AQ18" s="292" t="s">
        <v>430</v>
      </c>
      <c r="AR18" s="292"/>
      <c r="AS18" s="292"/>
      <c r="AT18" s="293"/>
    </row>
    <row r="19" spans="1:46" ht="20.25" customHeight="1">
      <c r="A19" s="58">
        <v>1</v>
      </c>
      <c r="B19" s="58">
        <v>2</v>
      </c>
      <c r="C19" s="58">
        <v>3</v>
      </c>
      <c r="D19" s="58">
        <f>C19+1</f>
        <v>4</v>
      </c>
      <c r="E19" s="58">
        <f t="shared" ref="E19:AK19" si="0">D19+1</f>
        <v>5</v>
      </c>
      <c r="F19" s="58">
        <f t="shared" si="0"/>
        <v>6</v>
      </c>
      <c r="G19" s="58">
        <f t="shared" si="0"/>
        <v>7</v>
      </c>
      <c r="H19" s="58">
        <f t="shared" si="0"/>
        <v>8</v>
      </c>
      <c r="I19" s="58"/>
      <c r="J19" s="58"/>
      <c r="K19" s="58">
        <f>H19+1</f>
        <v>9</v>
      </c>
      <c r="L19" s="58">
        <f t="shared" si="0"/>
        <v>10</v>
      </c>
      <c r="M19" s="58">
        <f t="shared" si="0"/>
        <v>11</v>
      </c>
      <c r="N19" s="58">
        <f t="shared" si="0"/>
        <v>12</v>
      </c>
      <c r="O19" s="58">
        <f t="shared" si="0"/>
        <v>13</v>
      </c>
      <c r="P19" s="58">
        <f t="shared" si="0"/>
        <v>14</v>
      </c>
      <c r="Q19" s="58">
        <f t="shared" si="0"/>
        <v>15</v>
      </c>
      <c r="R19" s="58">
        <f t="shared" si="0"/>
        <v>16</v>
      </c>
      <c r="S19" s="58">
        <f t="shared" si="0"/>
        <v>17</v>
      </c>
      <c r="T19" s="58">
        <f t="shared" si="0"/>
        <v>18</v>
      </c>
      <c r="U19" s="58">
        <f t="shared" si="0"/>
        <v>19</v>
      </c>
      <c r="V19" s="58">
        <f t="shared" si="0"/>
        <v>20</v>
      </c>
      <c r="W19" s="58">
        <f t="shared" si="0"/>
        <v>21</v>
      </c>
      <c r="X19" s="58">
        <f t="shared" si="0"/>
        <v>22</v>
      </c>
      <c r="Y19" s="58">
        <f t="shared" si="0"/>
        <v>23</v>
      </c>
      <c r="Z19" s="58">
        <f t="shared" si="0"/>
        <v>24</v>
      </c>
      <c r="AA19" s="58">
        <f t="shared" si="0"/>
        <v>25</v>
      </c>
      <c r="AB19" s="58">
        <f t="shared" si="0"/>
        <v>26</v>
      </c>
      <c r="AC19" s="58">
        <f t="shared" si="0"/>
        <v>27</v>
      </c>
      <c r="AD19" s="58">
        <f t="shared" si="0"/>
        <v>28</v>
      </c>
      <c r="AE19" s="58">
        <f t="shared" si="0"/>
        <v>29</v>
      </c>
      <c r="AF19" s="58">
        <f t="shared" si="0"/>
        <v>30</v>
      </c>
      <c r="AG19" s="58">
        <f t="shared" si="0"/>
        <v>31</v>
      </c>
      <c r="AH19" s="58">
        <f t="shared" si="0"/>
        <v>32</v>
      </c>
      <c r="AI19" s="58">
        <f t="shared" si="0"/>
        <v>33</v>
      </c>
      <c r="AJ19" s="58">
        <f t="shared" si="0"/>
        <v>34</v>
      </c>
      <c r="AK19" s="58">
        <f t="shared" si="0"/>
        <v>35</v>
      </c>
      <c r="AL19" s="2"/>
    </row>
    <row r="21" spans="1:46" ht="30" customHeight="1">
      <c r="A21" s="294" t="s">
        <v>32</v>
      </c>
      <c r="B21" s="295" t="s">
        <v>33</v>
      </c>
      <c r="C21" s="296"/>
      <c r="D21" s="297">
        <f t="shared" ref="D21:AH21" si="1">SUM(D22:D27)</f>
        <v>153.87690228747996</v>
      </c>
      <c r="E21" s="297">
        <f t="shared" si="1"/>
        <v>0</v>
      </c>
      <c r="F21" s="297">
        <f t="shared" si="1"/>
        <v>214.34179941507406</v>
      </c>
      <c r="G21" s="297">
        <f t="shared" si="1"/>
        <v>0</v>
      </c>
      <c r="H21" s="297">
        <f t="shared" si="1"/>
        <v>1009.7000508036465</v>
      </c>
      <c r="I21" s="297"/>
      <c r="J21" s="297"/>
      <c r="K21" s="297">
        <f t="shared" si="1"/>
        <v>0</v>
      </c>
      <c r="L21" s="297">
        <f t="shared" si="1"/>
        <v>490.90831319684264</v>
      </c>
      <c r="M21" s="297">
        <f t="shared" si="1"/>
        <v>0</v>
      </c>
      <c r="N21" s="297">
        <f t="shared" si="1"/>
        <v>112.77786397050001</v>
      </c>
      <c r="O21" s="297">
        <f t="shared" si="1"/>
        <v>0</v>
      </c>
      <c r="P21" s="297">
        <f t="shared" si="1"/>
        <v>8.5769848832120008</v>
      </c>
      <c r="Q21" s="297">
        <f t="shared" si="1"/>
        <v>0</v>
      </c>
      <c r="R21" s="297">
        <f t="shared" si="1"/>
        <v>20.984973449999998</v>
      </c>
      <c r="S21" s="297">
        <f t="shared" si="1"/>
        <v>0</v>
      </c>
      <c r="T21" s="297">
        <f t="shared" si="1"/>
        <v>56.034133140763551</v>
      </c>
      <c r="U21" s="297">
        <f t="shared" si="1"/>
        <v>0</v>
      </c>
      <c r="V21" s="297">
        <f t="shared" si="1"/>
        <v>91.792890520499995</v>
      </c>
      <c r="W21" s="297">
        <f t="shared" si="1"/>
        <v>0</v>
      </c>
      <c r="X21" s="297">
        <f t="shared" si="1"/>
        <v>36.436947285311057</v>
      </c>
      <c r="Y21" s="297">
        <f t="shared" si="1"/>
        <v>0</v>
      </c>
      <c r="Z21" s="297">
        <f t="shared" si="1"/>
        <v>0</v>
      </c>
      <c r="AA21" s="297">
        <f t="shared" si="1"/>
        <v>0</v>
      </c>
      <c r="AB21" s="297">
        <f t="shared" si="1"/>
        <v>389.86024788755611</v>
      </c>
      <c r="AC21" s="297">
        <f t="shared" si="1"/>
        <v>0</v>
      </c>
      <c r="AD21" s="297">
        <f t="shared" si="1"/>
        <v>0</v>
      </c>
      <c r="AE21" s="297">
        <f t="shared" si="1"/>
        <v>0</v>
      </c>
      <c r="AF21" s="297">
        <f t="shared" ref="AF21" si="2">SUM(AF22:AF27)</f>
        <v>960.16146597204931</v>
      </c>
      <c r="AG21" s="297">
        <f t="shared" si="1"/>
        <v>0</v>
      </c>
      <c r="AH21" s="297">
        <f t="shared" si="1"/>
        <v>48.166745946524458</v>
      </c>
      <c r="AI21" s="298"/>
      <c r="AJ21" s="298">
        <f t="shared" ref="AJ21:AJ31" si="3">IFERROR(ABS((V21+R21)/(P21+T21)-1),"-")</f>
        <v>0.74548695982401947</v>
      </c>
      <c r="AK21" s="297"/>
      <c r="AL21" s="1" t="s">
        <v>192</v>
      </c>
    </row>
    <row r="22" spans="1:46" ht="28.5" customHeight="1">
      <c r="A22" s="299" t="s">
        <v>34</v>
      </c>
      <c r="B22" s="300" t="s">
        <v>35</v>
      </c>
      <c r="C22" s="301"/>
      <c r="D22" s="302">
        <f t="shared" ref="D22:AH22" si="4">D30</f>
        <v>70.17898644067796</v>
      </c>
      <c r="E22" s="302">
        <f t="shared" si="4"/>
        <v>0</v>
      </c>
      <c r="F22" s="302">
        <f t="shared" si="4"/>
        <v>86.663866046610167</v>
      </c>
      <c r="G22" s="302">
        <f t="shared" si="4"/>
        <v>0</v>
      </c>
      <c r="H22" s="302">
        <f t="shared" si="4"/>
        <v>296.50171687806494</v>
      </c>
      <c r="I22" s="302"/>
      <c r="J22" s="302"/>
      <c r="K22" s="302">
        <f t="shared" si="4"/>
        <v>0</v>
      </c>
      <c r="L22" s="302">
        <f t="shared" si="4"/>
        <v>149.0031594516241</v>
      </c>
      <c r="M22" s="302">
        <f t="shared" si="4"/>
        <v>0</v>
      </c>
      <c r="N22" s="302">
        <f t="shared" si="4"/>
        <v>32.672151570500006</v>
      </c>
      <c r="O22" s="302">
        <f t="shared" si="4"/>
        <v>0</v>
      </c>
      <c r="P22" s="302">
        <f t="shared" si="4"/>
        <v>0.87545214199999999</v>
      </c>
      <c r="Q22" s="302">
        <f t="shared" si="4"/>
        <v>0</v>
      </c>
      <c r="R22" s="302">
        <f t="shared" si="4"/>
        <v>13.02188638</v>
      </c>
      <c r="S22" s="302">
        <f t="shared" si="4"/>
        <v>0</v>
      </c>
      <c r="T22" s="302">
        <f t="shared" si="4"/>
        <v>5.2140179354576279</v>
      </c>
      <c r="U22" s="302">
        <f t="shared" si="4"/>
        <v>0</v>
      </c>
      <c r="V22" s="302">
        <f t="shared" si="4"/>
        <v>19.650265190500004</v>
      </c>
      <c r="W22" s="302">
        <f t="shared" si="4"/>
        <v>0</v>
      </c>
      <c r="X22" s="302">
        <f t="shared" si="4"/>
        <v>10.068758484665601</v>
      </c>
      <c r="Y22" s="302">
        <f t="shared" si="4"/>
        <v>0</v>
      </c>
      <c r="Z22" s="302">
        <f t="shared" si="4"/>
        <v>0</v>
      </c>
      <c r="AA22" s="302">
        <f t="shared" si="4"/>
        <v>0</v>
      </c>
      <c r="AB22" s="302">
        <f t="shared" si="4"/>
        <v>132.84493088950092</v>
      </c>
      <c r="AC22" s="302">
        <f t="shared" si="4"/>
        <v>0</v>
      </c>
      <c r="AD22" s="302">
        <f t="shared" si="4"/>
        <v>0</v>
      </c>
      <c r="AE22" s="302">
        <f t="shared" si="4"/>
        <v>0</v>
      </c>
      <c r="AF22" s="302">
        <f t="shared" si="4"/>
        <v>336.26057386824652</v>
      </c>
      <c r="AG22" s="302">
        <f t="shared" si="4"/>
        <v>0</v>
      </c>
      <c r="AH22" s="302">
        <f t="shared" si="4"/>
        <v>26.582681493042383</v>
      </c>
      <c r="AI22" s="303"/>
      <c r="AJ22" s="303">
        <f t="shared" si="3"/>
        <v>4.3653521825236927</v>
      </c>
      <c r="AK22" s="302"/>
      <c r="AL22" s="1" t="s">
        <v>192</v>
      </c>
    </row>
    <row r="23" spans="1:46" ht="28.5" customHeight="1">
      <c r="A23" s="299" t="s">
        <v>36</v>
      </c>
      <c r="B23" s="300" t="s">
        <v>37</v>
      </c>
      <c r="C23" s="301"/>
      <c r="D23" s="302">
        <f t="shared" ref="D23:AH23" si="5">D97</f>
        <v>82.547068389174882</v>
      </c>
      <c r="E23" s="302">
        <f t="shared" si="5"/>
        <v>0</v>
      </c>
      <c r="F23" s="302">
        <f t="shared" si="5"/>
        <v>109.74761763847457</v>
      </c>
      <c r="G23" s="302">
        <f t="shared" si="5"/>
        <v>0</v>
      </c>
      <c r="H23" s="302">
        <f t="shared" si="5"/>
        <v>534.79203315151392</v>
      </c>
      <c r="I23" s="302"/>
      <c r="J23" s="302"/>
      <c r="K23" s="302">
        <f t="shared" si="5"/>
        <v>0</v>
      </c>
      <c r="L23" s="302">
        <f t="shared" si="5"/>
        <v>317.49585297115078</v>
      </c>
      <c r="M23" s="302">
        <f t="shared" si="5"/>
        <v>0</v>
      </c>
      <c r="N23" s="302">
        <f t="shared" si="5"/>
        <v>64.819990970000006</v>
      </c>
      <c r="O23" s="302">
        <f t="shared" si="5"/>
        <v>0</v>
      </c>
      <c r="P23" s="302">
        <f t="shared" si="5"/>
        <v>7.6091180412120005</v>
      </c>
      <c r="Q23" s="302">
        <f t="shared" si="5"/>
        <v>0</v>
      </c>
      <c r="R23" s="302">
        <f t="shared" si="5"/>
        <v>7.6955267000000003</v>
      </c>
      <c r="S23" s="302">
        <f t="shared" si="5"/>
        <v>0</v>
      </c>
      <c r="T23" s="302">
        <f t="shared" si="5"/>
        <v>40.726058408695756</v>
      </c>
      <c r="U23" s="302">
        <f t="shared" si="5"/>
        <v>0</v>
      </c>
      <c r="V23" s="302">
        <f t="shared" si="5"/>
        <v>57.12446426999999</v>
      </c>
      <c r="W23" s="302">
        <f t="shared" si="5"/>
        <v>0</v>
      </c>
      <c r="X23" s="302">
        <f t="shared" si="5"/>
        <v>24.400754800645458</v>
      </c>
      <c r="Y23" s="302">
        <f t="shared" si="5"/>
        <v>0</v>
      </c>
      <c r="Z23" s="302">
        <f t="shared" si="5"/>
        <v>0</v>
      </c>
      <c r="AA23" s="302">
        <f t="shared" si="5"/>
        <v>0</v>
      </c>
      <c r="AB23" s="302">
        <f t="shared" si="5"/>
        <v>244.75992172059756</v>
      </c>
      <c r="AC23" s="302">
        <f t="shared" si="5"/>
        <v>0</v>
      </c>
      <c r="AD23" s="302">
        <f t="shared" si="5"/>
        <v>0</v>
      </c>
      <c r="AE23" s="302">
        <f t="shared" si="5"/>
        <v>0</v>
      </c>
      <c r="AF23" s="302">
        <f t="shared" si="5"/>
        <v>460.5662111570233</v>
      </c>
      <c r="AG23" s="302">
        <f t="shared" si="5"/>
        <v>0</v>
      </c>
      <c r="AH23" s="302">
        <f t="shared" si="5"/>
        <v>16.484814520092243</v>
      </c>
      <c r="AI23" s="303"/>
      <c r="AJ23" s="303">
        <f t="shared" si="3"/>
        <v>0.34105212250908612</v>
      </c>
      <c r="AK23" s="302"/>
      <c r="AL23" s="1" t="s">
        <v>192</v>
      </c>
    </row>
    <row r="24" spans="1:46" ht="28.5" customHeight="1">
      <c r="A24" s="299" t="s">
        <v>38</v>
      </c>
      <c r="B24" s="304" t="s">
        <v>39</v>
      </c>
      <c r="C24" s="301"/>
      <c r="D24" s="302">
        <f t="shared" ref="D24:AH24" si="6">D196</f>
        <v>0</v>
      </c>
      <c r="E24" s="302">
        <f t="shared" si="6"/>
        <v>0</v>
      </c>
      <c r="F24" s="302">
        <f t="shared" si="6"/>
        <v>5.7516744500000003</v>
      </c>
      <c r="G24" s="302">
        <f t="shared" si="6"/>
        <v>0</v>
      </c>
      <c r="H24" s="302">
        <f t="shared" si="6"/>
        <v>153.99699999999984</v>
      </c>
      <c r="I24" s="302"/>
      <c r="J24" s="302"/>
      <c r="K24" s="302">
        <f t="shared" si="6"/>
        <v>0</v>
      </c>
      <c r="L24" s="302">
        <f t="shared" si="6"/>
        <v>0</v>
      </c>
      <c r="M24" s="302">
        <f t="shared" si="6"/>
        <v>0</v>
      </c>
      <c r="N24" s="302">
        <f t="shared" si="6"/>
        <v>0</v>
      </c>
      <c r="O24" s="302">
        <f t="shared" si="6"/>
        <v>0</v>
      </c>
      <c r="P24" s="302">
        <f t="shared" si="6"/>
        <v>0</v>
      </c>
      <c r="Q24" s="302">
        <f t="shared" si="6"/>
        <v>0</v>
      </c>
      <c r="R24" s="302">
        <f t="shared" si="6"/>
        <v>0</v>
      </c>
      <c r="S24" s="302">
        <f t="shared" si="6"/>
        <v>0</v>
      </c>
      <c r="T24" s="302">
        <f t="shared" si="6"/>
        <v>0</v>
      </c>
      <c r="U24" s="302">
        <f t="shared" si="6"/>
        <v>0</v>
      </c>
      <c r="V24" s="302">
        <f t="shared" si="6"/>
        <v>0</v>
      </c>
      <c r="W24" s="302">
        <f t="shared" si="6"/>
        <v>0</v>
      </c>
      <c r="X24" s="302">
        <f t="shared" si="6"/>
        <v>0</v>
      </c>
      <c r="Y24" s="302">
        <f t="shared" si="6"/>
        <v>0</v>
      </c>
      <c r="Z24" s="302">
        <f t="shared" si="6"/>
        <v>0</v>
      </c>
      <c r="AA24" s="302">
        <f t="shared" si="6"/>
        <v>0</v>
      </c>
      <c r="AB24" s="302">
        <f t="shared" si="6"/>
        <v>0</v>
      </c>
      <c r="AC24" s="302">
        <f t="shared" si="6"/>
        <v>0</v>
      </c>
      <c r="AD24" s="302">
        <f t="shared" si="6"/>
        <v>0</v>
      </c>
      <c r="AE24" s="302">
        <f t="shared" si="6"/>
        <v>0</v>
      </c>
      <c r="AF24" s="302">
        <f t="shared" si="6"/>
        <v>153.99699999999984</v>
      </c>
      <c r="AG24" s="302">
        <f t="shared" si="6"/>
        <v>0</v>
      </c>
      <c r="AH24" s="302">
        <f t="shared" si="6"/>
        <v>0</v>
      </c>
      <c r="AI24" s="303"/>
      <c r="AJ24" s="303" t="str">
        <f t="shared" si="3"/>
        <v>-</v>
      </c>
      <c r="AK24" s="302"/>
      <c r="AL24" s="1" t="s">
        <v>192</v>
      </c>
    </row>
    <row r="25" spans="1:46" ht="28.5" customHeight="1">
      <c r="A25" s="299" t="s">
        <v>40</v>
      </c>
      <c r="B25" s="300" t="s">
        <v>41</v>
      </c>
      <c r="C25" s="301"/>
      <c r="D25" s="302">
        <f t="shared" ref="D25:AH25" si="7">D205</f>
        <v>0</v>
      </c>
      <c r="E25" s="302">
        <f t="shared" si="7"/>
        <v>0</v>
      </c>
      <c r="F25" s="302">
        <f t="shared" si="7"/>
        <v>0</v>
      </c>
      <c r="G25" s="302">
        <f t="shared" si="7"/>
        <v>0</v>
      </c>
      <c r="H25" s="302">
        <f t="shared" si="7"/>
        <v>0</v>
      </c>
      <c r="I25" s="302"/>
      <c r="J25" s="302"/>
      <c r="K25" s="302">
        <f t="shared" si="7"/>
        <v>0</v>
      </c>
      <c r="L25" s="302">
        <f t="shared" si="7"/>
        <v>0</v>
      </c>
      <c r="M25" s="302">
        <f t="shared" si="7"/>
        <v>0</v>
      </c>
      <c r="N25" s="302">
        <f t="shared" si="7"/>
        <v>0</v>
      </c>
      <c r="O25" s="302">
        <f t="shared" si="7"/>
        <v>0</v>
      </c>
      <c r="P25" s="302">
        <f t="shared" si="7"/>
        <v>0</v>
      </c>
      <c r="Q25" s="302">
        <f t="shared" si="7"/>
        <v>0</v>
      </c>
      <c r="R25" s="302">
        <f t="shared" si="7"/>
        <v>0</v>
      </c>
      <c r="S25" s="302">
        <f t="shared" si="7"/>
        <v>0</v>
      </c>
      <c r="T25" s="302">
        <f t="shared" si="7"/>
        <v>0</v>
      </c>
      <c r="U25" s="302">
        <f t="shared" si="7"/>
        <v>0</v>
      </c>
      <c r="V25" s="302">
        <f t="shared" si="7"/>
        <v>0</v>
      </c>
      <c r="W25" s="302">
        <f t="shared" si="7"/>
        <v>0</v>
      </c>
      <c r="X25" s="302">
        <f t="shared" si="7"/>
        <v>0</v>
      </c>
      <c r="Y25" s="302">
        <f t="shared" si="7"/>
        <v>0</v>
      </c>
      <c r="Z25" s="302">
        <f t="shared" si="7"/>
        <v>0</v>
      </c>
      <c r="AA25" s="302">
        <f t="shared" si="7"/>
        <v>0</v>
      </c>
      <c r="AB25" s="302">
        <f t="shared" si="7"/>
        <v>0</v>
      </c>
      <c r="AC25" s="302">
        <f t="shared" si="7"/>
        <v>0</v>
      </c>
      <c r="AD25" s="302">
        <f t="shared" si="7"/>
        <v>0</v>
      </c>
      <c r="AE25" s="302">
        <f t="shared" si="7"/>
        <v>0</v>
      </c>
      <c r="AF25" s="302">
        <f t="shared" si="7"/>
        <v>0</v>
      </c>
      <c r="AG25" s="302">
        <f t="shared" si="7"/>
        <v>0</v>
      </c>
      <c r="AH25" s="302">
        <f t="shared" si="7"/>
        <v>0</v>
      </c>
      <c r="AI25" s="303"/>
      <c r="AJ25" s="303" t="str">
        <f t="shared" si="3"/>
        <v>-</v>
      </c>
      <c r="AK25" s="302"/>
      <c r="AL25" s="1" t="s">
        <v>192</v>
      </c>
    </row>
    <row r="26" spans="1:46" ht="28.5" customHeight="1">
      <c r="A26" s="299" t="s">
        <v>42</v>
      </c>
      <c r="B26" s="300" t="s">
        <v>43</v>
      </c>
      <c r="C26" s="301"/>
      <c r="D26" s="302">
        <f t="shared" ref="D26:AH26" si="8">D210</f>
        <v>0</v>
      </c>
      <c r="E26" s="302">
        <f t="shared" si="8"/>
        <v>0</v>
      </c>
      <c r="F26" s="302">
        <f t="shared" si="8"/>
        <v>0</v>
      </c>
      <c r="G26" s="302">
        <f t="shared" si="8"/>
        <v>0</v>
      </c>
      <c r="H26" s="302">
        <f t="shared" si="8"/>
        <v>0</v>
      </c>
      <c r="I26" s="302"/>
      <c r="J26" s="302"/>
      <c r="K26" s="302">
        <f t="shared" si="8"/>
        <v>0</v>
      </c>
      <c r="L26" s="302">
        <f t="shared" si="8"/>
        <v>0</v>
      </c>
      <c r="M26" s="302">
        <f t="shared" si="8"/>
        <v>0</v>
      </c>
      <c r="N26" s="302">
        <f t="shared" si="8"/>
        <v>0</v>
      </c>
      <c r="O26" s="302">
        <f t="shared" si="8"/>
        <v>0</v>
      </c>
      <c r="P26" s="302">
        <f t="shared" si="8"/>
        <v>0</v>
      </c>
      <c r="Q26" s="302">
        <f t="shared" si="8"/>
        <v>0</v>
      </c>
      <c r="R26" s="302">
        <f t="shared" si="8"/>
        <v>0</v>
      </c>
      <c r="S26" s="302">
        <f t="shared" si="8"/>
        <v>0</v>
      </c>
      <c r="T26" s="302">
        <f t="shared" si="8"/>
        <v>0</v>
      </c>
      <c r="U26" s="302">
        <f t="shared" si="8"/>
        <v>0</v>
      </c>
      <c r="V26" s="302">
        <f t="shared" si="8"/>
        <v>0</v>
      </c>
      <c r="W26" s="302">
        <f t="shared" si="8"/>
        <v>0</v>
      </c>
      <c r="X26" s="302">
        <f t="shared" si="8"/>
        <v>0</v>
      </c>
      <c r="Y26" s="302">
        <f t="shared" si="8"/>
        <v>0</v>
      </c>
      <c r="Z26" s="302">
        <f t="shared" si="8"/>
        <v>0</v>
      </c>
      <c r="AA26" s="302">
        <f t="shared" si="8"/>
        <v>0</v>
      </c>
      <c r="AB26" s="302">
        <f t="shared" si="8"/>
        <v>0</v>
      </c>
      <c r="AC26" s="302">
        <f t="shared" si="8"/>
        <v>0</v>
      </c>
      <c r="AD26" s="302">
        <f t="shared" si="8"/>
        <v>0</v>
      </c>
      <c r="AE26" s="302">
        <f t="shared" si="8"/>
        <v>0</v>
      </c>
      <c r="AF26" s="302">
        <f t="shared" si="8"/>
        <v>0</v>
      </c>
      <c r="AG26" s="302">
        <f t="shared" si="8"/>
        <v>0</v>
      </c>
      <c r="AH26" s="302">
        <f t="shared" si="8"/>
        <v>0</v>
      </c>
      <c r="AI26" s="303"/>
      <c r="AJ26" s="303" t="str">
        <f t="shared" si="3"/>
        <v>-</v>
      </c>
      <c r="AK26" s="302"/>
      <c r="AL26" s="1" t="s">
        <v>192</v>
      </c>
    </row>
    <row r="27" spans="1:46" ht="28.5" customHeight="1">
      <c r="A27" s="299" t="s">
        <v>44</v>
      </c>
      <c r="B27" s="304" t="s">
        <v>45</v>
      </c>
      <c r="C27" s="301"/>
      <c r="D27" s="302">
        <f t="shared" ref="D27:AH27" si="9">D214</f>
        <v>1.1508474576271188</v>
      </c>
      <c r="E27" s="302">
        <f t="shared" si="9"/>
        <v>0</v>
      </c>
      <c r="F27" s="302">
        <f t="shared" si="9"/>
        <v>12.17864127998933</v>
      </c>
      <c r="G27" s="302">
        <f t="shared" si="9"/>
        <v>0</v>
      </c>
      <c r="H27" s="302">
        <f t="shared" si="9"/>
        <v>24.409300774067795</v>
      </c>
      <c r="I27" s="302"/>
      <c r="J27" s="302"/>
      <c r="K27" s="302">
        <f t="shared" si="9"/>
        <v>0</v>
      </c>
      <c r="L27" s="302">
        <f t="shared" si="9"/>
        <v>24.409300774067798</v>
      </c>
      <c r="M27" s="302">
        <f t="shared" si="9"/>
        <v>0</v>
      </c>
      <c r="N27" s="302">
        <f t="shared" si="9"/>
        <v>15.285721429999999</v>
      </c>
      <c r="O27" s="302">
        <f t="shared" si="9"/>
        <v>0</v>
      </c>
      <c r="P27" s="302">
        <f t="shared" si="9"/>
        <v>9.2414700000000002E-2</v>
      </c>
      <c r="Q27" s="302">
        <f t="shared" si="9"/>
        <v>0</v>
      </c>
      <c r="R27" s="302">
        <f t="shared" si="9"/>
        <v>0.26756036999999999</v>
      </c>
      <c r="S27" s="302">
        <f t="shared" si="9"/>
        <v>0</v>
      </c>
      <c r="T27" s="302">
        <f t="shared" si="9"/>
        <v>10.09405679661017</v>
      </c>
      <c r="U27" s="302">
        <f t="shared" si="9"/>
        <v>0</v>
      </c>
      <c r="V27" s="302">
        <f t="shared" si="9"/>
        <v>15.018161060000001</v>
      </c>
      <c r="W27" s="302">
        <f t="shared" si="9"/>
        <v>0</v>
      </c>
      <c r="X27" s="302">
        <f t="shared" si="9"/>
        <v>1.9674340000000001</v>
      </c>
      <c r="Y27" s="302">
        <f t="shared" si="9"/>
        <v>0</v>
      </c>
      <c r="Z27" s="302">
        <f t="shared" si="9"/>
        <v>0</v>
      </c>
      <c r="AA27" s="302">
        <f t="shared" si="9"/>
        <v>0</v>
      </c>
      <c r="AB27" s="302">
        <f t="shared" si="9"/>
        <v>12.255395277457628</v>
      </c>
      <c r="AC27" s="302">
        <f t="shared" si="9"/>
        <v>0</v>
      </c>
      <c r="AD27" s="302">
        <f t="shared" si="9"/>
        <v>0</v>
      </c>
      <c r="AE27" s="302">
        <f t="shared" si="9"/>
        <v>0</v>
      </c>
      <c r="AF27" s="302">
        <f t="shared" si="9"/>
        <v>9.3376809467796598</v>
      </c>
      <c r="AG27" s="302">
        <f t="shared" si="9"/>
        <v>0</v>
      </c>
      <c r="AH27" s="302">
        <f t="shared" si="9"/>
        <v>5.0992499333898298</v>
      </c>
      <c r="AI27" s="303"/>
      <c r="AJ27" s="303">
        <f t="shared" si="3"/>
        <v>0.50059040906232788</v>
      </c>
      <c r="AK27" s="302"/>
      <c r="AL27" s="1" t="s">
        <v>192</v>
      </c>
    </row>
    <row r="28" spans="1:46">
      <c r="A28" s="305"/>
      <c r="B28" s="306"/>
      <c r="C28" s="296"/>
      <c r="D28" s="297"/>
      <c r="E28" s="297"/>
      <c r="F28" s="297"/>
      <c r="G28" s="297"/>
      <c r="H28" s="297"/>
      <c r="I28" s="297"/>
      <c r="J28" s="297"/>
      <c r="K28" s="297"/>
      <c r="L28" s="297"/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297"/>
      <c r="AA28" s="297"/>
      <c r="AB28" s="297"/>
      <c r="AC28" s="297"/>
      <c r="AD28" s="297"/>
      <c r="AE28" s="297"/>
      <c r="AF28" s="297"/>
      <c r="AG28" s="297"/>
      <c r="AH28" s="297"/>
      <c r="AI28" s="298"/>
      <c r="AJ28" s="298" t="str">
        <f t="shared" si="3"/>
        <v>-</v>
      </c>
      <c r="AK28" s="297"/>
    </row>
    <row r="29" spans="1:46">
      <c r="A29" s="307" t="s">
        <v>46</v>
      </c>
      <c r="B29" s="308" t="s">
        <v>431</v>
      </c>
      <c r="C29" s="309"/>
      <c r="D29" s="310">
        <v>153.87690228747996</v>
      </c>
      <c r="E29" s="310"/>
      <c r="F29" s="310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1"/>
      <c r="AJ29" s="311" t="str">
        <f t="shared" si="3"/>
        <v>-</v>
      </c>
      <c r="AK29" s="310"/>
      <c r="AL29" s="1" t="s">
        <v>192</v>
      </c>
    </row>
    <row r="30" spans="1:46">
      <c r="A30" s="299" t="s">
        <v>48</v>
      </c>
      <c r="B30" s="312" t="s">
        <v>49</v>
      </c>
      <c r="C30" s="301"/>
      <c r="D30" s="302">
        <v>70.17898644067796</v>
      </c>
      <c r="E30" s="302">
        <f t="shared" ref="E30:AH30" si="10">E31+E48+E61+E87</f>
        <v>0</v>
      </c>
      <c r="F30" s="302">
        <f t="shared" si="10"/>
        <v>86.663866046610167</v>
      </c>
      <c r="G30" s="302">
        <f t="shared" si="10"/>
        <v>0</v>
      </c>
      <c r="H30" s="302">
        <f t="shared" si="10"/>
        <v>296.50171687806494</v>
      </c>
      <c r="I30" s="302"/>
      <c r="J30" s="302"/>
      <c r="K30" s="302">
        <f t="shared" si="10"/>
        <v>0</v>
      </c>
      <c r="L30" s="302">
        <f t="shared" si="10"/>
        <v>149.0031594516241</v>
      </c>
      <c r="M30" s="302">
        <f t="shared" si="10"/>
        <v>0</v>
      </c>
      <c r="N30" s="302">
        <f t="shared" si="10"/>
        <v>32.672151570500006</v>
      </c>
      <c r="O30" s="302">
        <f t="shared" si="10"/>
        <v>0</v>
      </c>
      <c r="P30" s="302">
        <f t="shared" si="10"/>
        <v>0.87545214199999999</v>
      </c>
      <c r="Q30" s="302">
        <f t="shared" si="10"/>
        <v>0</v>
      </c>
      <c r="R30" s="302">
        <f t="shared" si="10"/>
        <v>13.02188638</v>
      </c>
      <c r="S30" s="302">
        <f t="shared" si="10"/>
        <v>0</v>
      </c>
      <c r="T30" s="302">
        <f t="shared" si="10"/>
        <v>5.2140179354576279</v>
      </c>
      <c r="U30" s="302">
        <f t="shared" si="10"/>
        <v>0</v>
      </c>
      <c r="V30" s="302">
        <f t="shared" si="10"/>
        <v>19.650265190500004</v>
      </c>
      <c r="W30" s="302">
        <f t="shared" si="10"/>
        <v>0</v>
      </c>
      <c r="X30" s="302">
        <f t="shared" si="10"/>
        <v>10.068758484665601</v>
      </c>
      <c r="Y30" s="302">
        <f t="shared" si="10"/>
        <v>0</v>
      </c>
      <c r="Z30" s="302">
        <f t="shared" si="10"/>
        <v>0</v>
      </c>
      <c r="AA30" s="302">
        <f t="shared" si="10"/>
        <v>0</v>
      </c>
      <c r="AB30" s="302">
        <f t="shared" si="10"/>
        <v>132.84493088950092</v>
      </c>
      <c r="AC30" s="302">
        <f t="shared" si="10"/>
        <v>0</v>
      </c>
      <c r="AD30" s="302">
        <f t="shared" si="10"/>
        <v>0</v>
      </c>
      <c r="AE30" s="302">
        <f t="shared" si="10"/>
        <v>0</v>
      </c>
      <c r="AF30" s="302">
        <f t="shared" si="10"/>
        <v>336.26057386824652</v>
      </c>
      <c r="AG30" s="302">
        <f t="shared" si="10"/>
        <v>0</v>
      </c>
      <c r="AH30" s="302">
        <f t="shared" si="10"/>
        <v>26.582681493042383</v>
      </c>
      <c r="AI30" s="303"/>
      <c r="AJ30" s="303">
        <f t="shared" si="3"/>
        <v>4.3653521825236927</v>
      </c>
      <c r="AK30" s="302"/>
      <c r="AL30" s="1" t="s">
        <v>192</v>
      </c>
    </row>
    <row r="31" spans="1:46" ht="28.5">
      <c r="A31" s="313" t="s">
        <v>50</v>
      </c>
      <c r="B31" s="314" t="s">
        <v>51</v>
      </c>
      <c r="C31" s="315"/>
      <c r="D31" s="316">
        <v>70.17898644067796</v>
      </c>
      <c r="E31" s="316">
        <f t="shared" ref="E31:AH31" si="11">E32+E33+E34</f>
        <v>0</v>
      </c>
      <c r="F31" s="316">
        <f t="shared" si="11"/>
        <v>86.343941036610161</v>
      </c>
      <c r="G31" s="316">
        <f t="shared" si="11"/>
        <v>0</v>
      </c>
      <c r="H31" s="316">
        <f t="shared" si="11"/>
        <v>292.72616643765514</v>
      </c>
      <c r="I31" s="316"/>
      <c r="J31" s="316"/>
      <c r="K31" s="316">
        <f t="shared" si="11"/>
        <v>0</v>
      </c>
      <c r="L31" s="316">
        <f t="shared" si="11"/>
        <v>145.2276090112143</v>
      </c>
      <c r="M31" s="316">
        <f t="shared" si="11"/>
        <v>0</v>
      </c>
      <c r="N31" s="316">
        <f t="shared" si="11"/>
        <v>28.01009935050001</v>
      </c>
      <c r="O31" s="316">
        <f t="shared" si="11"/>
        <v>0</v>
      </c>
      <c r="P31" s="316">
        <f t="shared" si="11"/>
        <v>0.84839214200000002</v>
      </c>
      <c r="Q31" s="316">
        <f t="shared" si="11"/>
        <v>0</v>
      </c>
      <c r="R31" s="316">
        <f t="shared" si="11"/>
        <v>10.335299689999999</v>
      </c>
      <c r="S31" s="316">
        <f t="shared" si="11"/>
        <v>0</v>
      </c>
      <c r="T31" s="316">
        <f t="shared" si="11"/>
        <v>2.6374670880000002</v>
      </c>
      <c r="U31" s="316">
        <f t="shared" si="11"/>
        <v>0</v>
      </c>
      <c r="V31" s="316">
        <f t="shared" si="11"/>
        <v>17.674799660500003</v>
      </c>
      <c r="W31" s="316">
        <f t="shared" si="11"/>
        <v>0</v>
      </c>
      <c r="X31" s="316">
        <f t="shared" si="11"/>
        <v>10.068758484665601</v>
      </c>
      <c r="Y31" s="316">
        <f t="shared" si="11"/>
        <v>0</v>
      </c>
      <c r="Z31" s="316">
        <f t="shared" si="11"/>
        <v>0</v>
      </c>
      <c r="AA31" s="316">
        <f t="shared" si="11"/>
        <v>0</v>
      </c>
      <c r="AB31" s="316">
        <f t="shared" si="11"/>
        <v>131.67299129654873</v>
      </c>
      <c r="AC31" s="316">
        <f t="shared" si="11"/>
        <v>0</v>
      </c>
      <c r="AD31" s="316">
        <f t="shared" si="11"/>
        <v>0</v>
      </c>
      <c r="AE31" s="316">
        <f t="shared" si="11"/>
        <v>0</v>
      </c>
      <c r="AF31" s="316">
        <f t="shared" si="11"/>
        <v>336.26057386824652</v>
      </c>
      <c r="AG31" s="316">
        <f t="shared" si="11"/>
        <v>0</v>
      </c>
      <c r="AH31" s="316">
        <f t="shared" si="11"/>
        <v>24.524240120500011</v>
      </c>
      <c r="AI31" s="317"/>
      <c r="AJ31" s="317">
        <f t="shared" si="3"/>
        <v>7.0353501109395058</v>
      </c>
      <c r="AK31" s="316"/>
      <c r="AL31" s="1" t="s">
        <v>192</v>
      </c>
    </row>
    <row r="32" spans="1:46" ht="42.75">
      <c r="A32" s="318" t="s">
        <v>52</v>
      </c>
      <c r="B32" s="319" t="s">
        <v>53</v>
      </c>
      <c r="C32" s="320"/>
      <c r="D32" s="321">
        <v>0</v>
      </c>
      <c r="E32" s="321">
        <v>0</v>
      </c>
      <c r="F32" s="321">
        <v>20.468311082203389</v>
      </c>
      <c r="G32" s="321">
        <v>0</v>
      </c>
      <c r="H32" s="321">
        <v>9.3419999977966128</v>
      </c>
      <c r="I32" s="321"/>
      <c r="J32" s="321"/>
      <c r="K32" s="321">
        <v>0</v>
      </c>
      <c r="L32" s="321">
        <v>9.3420000000000023</v>
      </c>
      <c r="M32" s="321">
        <v>0</v>
      </c>
      <c r="N32" s="321">
        <v>22.276011130500009</v>
      </c>
      <c r="O32" s="321">
        <v>0</v>
      </c>
      <c r="P32" s="321">
        <v>0.49810114200000005</v>
      </c>
      <c r="Q32" s="321">
        <v>0</v>
      </c>
      <c r="R32" s="321">
        <v>9.5684554599999991</v>
      </c>
      <c r="S32" s="321">
        <v>0</v>
      </c>
      <c r="T32" s="321">
        <v>0.74715171300000005</v>
      </c>
      <c r="U32" s="321">
        <v>0</v>
      </c>
      <c r="V32" s="321">
        <v>12.707555670500001</v>
      </c>
      <c r="W32" s="321">
        <v>0</v>
      </c>
      <c r="X32" s="321">
        <v>0.74715171300000005</v>
      </c>
      <c r="Y32" s="321">
        <v>0</v>
      </c>
      <c r="Z32" s="321">
        <v>0</v>
      </c>
      <c r="AA32" s="321">
        <v>0</v>
      </c>
      <c r="AB32" s="321">
        <v>7.3495954320000001</v>
      </c>
      <c r="AC32" s="321">
        <v>0</v>
      </c>
      <c r="AD32" s="321">
        <v>0</v>
      </c>
      <c r="AE32" s="321">
        <v>0</v>
      </c>
      <c r="AF32" s="321">
        <v>57.12549109465391</v>
      </c>
      <c r="AG32" s="321">
        <v>0</v>
      </c>
      <c r="AH32" s="321">
        <v>21.030758275500009</v>
      </c>
      <c r="AI32" s="322"/>
      <c r="AJ32" s="322">
        <v>16.888745278564329</v>
      </c>
      <c r="AK32" s="323"/>
      <c r="AL32" s="1" t="s">
        <v>192</v>
      </c>
    </row>
    <row r="33" spans="1:43" ht="42.75">
      <c r="A33" s="318" t="s">
        <v>54</v>
      </c>
      <c r="B33" s="319" t="s">
        <v>55</v>
      </c>
      <c r="C33" s="320"/>
      <c r="D33" s="321">
        <v>0</v>
      </c>
      <c r="E33" s="321">
        <v>0</v>
      </c>
      <c r="F33" s="321">
        <v>3.4281443</v>
      </c>
      <c r="G33" s="321">
        <v>0</v>
      </c>
      <c r="H33" s="321">
        <v>2.9999999999999982</v>
      </c>
      <c r="I33" s="321"/>
      <c r="J33" s="321"/>
      <c r="K33" s="321">
        <v>0</v>
      </c>
      <c r="L33" s="321">
        <v>3.0000000000000004</v>
      </c>
      <c r="M33" s="321">
        <v>0</v>
      </c>
      <c r="N33" s="321">
        <v>0.36522886999999998</v>
      </c>
      <c r="O33" s="321">
        <v>0</v>
      </c>
      <c r="P33" s="321">
        <v>0</v>
      </c>
      <c r="Q33" s="321">
        <v>0</v>
      </c>
      <c r="R33" s="321">
        <v>8.636663E-2</v>
      </c>
      <c r="S33" s="321">
        <v>0</v>
      </c>
      <c r="T33" s="321">
        <v>0</v>
      </c>
      <c r="U33" s="321">
        <v>0</v>
      </c>
      <c r="V33" s="321">
        <v>0.27886223999999998</v>
      </c>
      <c r="W33" s="321">
        <v>0</v>
      </c>
      <c r="X33" s="321">
        <v>0</v>
      </c>
      <c r="Y33" s="321">
        <v>0</v>
      </c>
      <c r="Z33" s="321">
        <v>0</v>
      </c>
      <c r="AA33" s="321">
        <v>0</v>
      </c>
      <c r="AB33" s="321">
        <v>3.0000000000000004</v>
      </c>
      <c r="AC33" s="321">
        <v>0</v>
      </c>
      <c r="AD33" s="321">
        <v>0</v>
      </c>
      <c r="AE33" s="321">
        <v>0</v>
      </c>
      <c r="AF33" s="321">
        <v>3.0000000000000004</v>
      </c>
      <c r="AG33" s="321">
        <v>0</v>
      </c>
      <c r="AH33" s="321">
        <v>0.36522886999999998</v>
      </c>
      <c r="AI33" s="322"/>
      <c r="AJ33" s="322" t="s">
        <v>192</v>
      </c>
      <c r="AK33" s="323"/>
      <c r="AL33" s="1" t="s">
        <v>192</v>
      </c>
    </row>
    <row r="34" spans="1:43" ht="28.5">
      <c r="A34" s="318" t="s">
        <v>56</v>
      </c>
      <c r="B34" s="319" t="s">
        <v>57</v>
      </c>
      <c r="C34" s="320"/>
      <c r="D34" s="321">
        <v>70.17898644067796</v>
      </c>
      <c r="E34" s="321">
        <f t="shared" ref="E34:AH34" si="12">SUM(E35:E47)</f>
        <v>0</v>
      </c>
      <c r="F34" s="321">
        <f t="shared" si="12"/>
        <v>62.447485654406776</v>
      </c>
      <c r="G34" s="321">
        <f t="shared" si="12"/>
        <v>0</v>
      </c>
      <c r="H34" s="321">
        <f t="shared" si="12"/>
        <v>280.38416643985852</v>
      </c>
      <c r="I34" s="321"/>
      <c r="J34" s="321"/>
      <c r="K34" s="321">
        <f t="shared" si="12"/>
        <v>0</v>
      </c>
      <c r="L34" s="321">
        <f t="shared" si="12"/>
        <v>132.88560901121429</v>
      </c>
      <c r="M34" s="321">
        <f t="shared" si="12"/>
        <v>0</v>
      </c>
      <c r="N34" s="321">
        <f t="shared" si="12"/>
        <v>5.3688593500000001</v>
      </c>
      <c r="O34" s="321">
        <f t="shared" si="12"/>
        <v>0</v>
      </c>
      <c r="P34" s="321">
        <f t="shared" si="12"/>
        <v>0.35029100000000002</v>
      </c>
      <c r="Q34" s="321">
        <f t="shared" si="12"/>
        <v>0</v>
      </c>
      <c r="R34" s="321">
        <f t="shared" si="12"/>
        <v>0.68047760000000002</v>
      </c>
      <c r="S34" s="321">
        <f t="shared" si="12"/>
        <v>0</v>
      </c>
      <c r="T34" s="321">
        <f t="shared" si="12"/>
        <v>1.8903153750000001</v>
      </c>
      <c r="U34" s="321">
        <f t="shared" si="12"/>
        <v>0</v>
      </c>
      <c r="V34" s="321">
        <f t="shared" si="12"/>
        <v>4.6883817500000005</v>
      </c>
      <c r="W34" s="321">
        <f t="shared" si="12"/>
        <v>0</v>
      </c>
      <c r="X34" s="321">
        <f t="shared" si="12"/>
        <v>9.3216067716656017</v>
      </c>
      <c r="Y34" s="321">
        <f t="shared" si="12"/>
        <v>0</v>
      </c>
      <c r="Z34" s="321">
        <f t="shared" si="12"/>
        <v>0</v>
      </c>
      <c r="AA34" s="321">
        <f t="shared" si="12"/>
        <v>0</v>
      </c>
      <c r="AB34" s="321">
        <f t="shared" si="12"/>
        <v>121.32339586454871</v>
      </c>
      <c r="AC34" s="321">
        <f t="shared" si="12"/>
        <v>0</v>
      </c>
      <c r="AD34" s="321">
        <f t="shared" si="12"/>
        <v>0</v>
      </c>
      <c r="AE34" s="321">
        <f t="shared" si="12"/>
        <v>0</v>
      </c>
      <c r="AF34" s="321">
        <f t="shared" si="12"/>
        <v>276.13508277359261</v>
      </c>
      <c r="AG34" s="321">
        <f t="shared" si="12"/>
        <v>0</v>
      </c>
      <c r="AH34" s="321">
        <f t="shared" si="12"/>
        <v>3.1282529750000005</v>
      </c>
      <c r="AI34" s="322"/>
      <c r="AJ34" s="322">
        <f t="shared" ref="AJ34:AJ97" si="13">IFERROR(ABS((V34+R34)/(P34+T34)-1),"-")</f>
        <v>1.3961635608574934</v>
      </c>
      <c r="AK34" s="323"/>
      <c r="AL34" s="1" t="s">
        <v>192</v>
      </c>
    </row>
    <row r="35" spans="1:43" ht="18" customHeight="1">
      <c r="A35" s="324" t="s">
        <v>432</v>
      </c>
      <c r="B35" s="325" t="s">
        <v>433</v>
      </c>
      <c r="C35" s="296" t="s">
        <v>434</v>
      </c>
      <c r="D35" s="297">
        <v>0</v>
      </c>
      <c r="E35" s="297" t="s">
        <v>199</v>
      </c>
      <c r="F35" s="297">
        <v>1.0941019999999999</v>
      </c>
      <c r="G35" s="297" t="s">
        <v>199</v>
      </c>
      <c r="H35" s="297">
        <v>19.278334271186438</v>
      </c>
      <c r="I35" s="297"/>
      <c r="J35" s="297"/>
      <c r="K35" s="297" t="s">
        <v>199</v>
      </c>
      <c r="L35" s="297">
        <v>19.278334271186434</v>
      </c>
      <c r="M35" s="297" t="s">
        <v>199</v>
      </c>
      <c r="N35" s="297">
        <v>0.73658140999999999</v>
      </c>
      <c r="O35" s="297" t="s">
        <v>199</v>
      </c>
      <c r="P35" s="297">
        <v>0.325291</v>
      </c>
      <c r="Q35" s="297" t="s">
        <v>199</v>
      </c>
      <c r="R35" s="297">
        <v>0.55218733999999992</v>
      </c>
      <c r="S35" s="297" t="s">
        <v>199</v>
      </c>
      <c r="T35" s="297">
        <v>0.101217</v>
      </c>
      <c r="U35" s="297" t="s">
        <v>199</v>
      </c>
      <c r="V35" s="297">
        <v>0.18439407000000005</v>
      </c>
      <c r="W35" s="297" t="s">
        <v>199</v>
      </c>
      <c r="X35" s="297">
        <v>0</v>
      </c>
      <c r="Y35" s="297" t="s">
        <v>199</v>
      </c>
      <c r="Z35" s="297">
        <v>0</v>
      </c>
      <c r="AA35" s="297" t="s">
        <v>199</v>
      </c>
      <c r="AB35" s="297">
        <v>18.851826271186436</v>
      </c>
      <c r="AC35" s="297" t="s">
        <v>199</v>
      </c>
      <c r="AD35" s="297">
        <v>0</v>
      </c>
      <c r="AE35" s="297" t="s">
        <v>199</v>
      </c>
      <c r="AF35" s="297">
        <v>18.541752861186438</v>
      </c>
      <c r="AG35" s="297" t="s">
        <v>199</v>
      </c>
      <c r="AH35" s="297">
        <v>0.31007340999999999</v>
      </c>
      <c r="AI35" s="298" t="s">
        <v>192</v>
      </c>
      <c r="AJ35" s="298">
        <f t="shared" si="13"/>
        <v>0.7270049096382718</v>
      </c>
      <c r="AK35" s="326" t="s">
        <v>435</v>
      </c>
      <c r="AM35" s="327"/>
      <c r="AQ35" s="1">
        <v>49</v>
      </c>
    </row>
    <row r="36" spans="1:43" ht="18" customHeight="1">
      <c r="A36" s="324" t="s">
        <v>436</v>
      </c>
      <c r="B36" s="325" t="s">
        <v>437</v>
      </c>
      <c r="C36" s="296" t="s">
        <v>438</v>
      </c>
      <c r="D36" s="297">
        <v>0</v>
      </c>
      <c r="E36" s="297" t="s">
        <v>199</v>
      </c>
      <c r="F36" s="297">
        <v>0.38464321000000001</v>
      </c>
      <c r="G36" s="297" t="s">
        <v>199</v>
      </c>
      <c r="H36" s="297">
        <v>3.0800023731927886</v>
      </c>
      <c r="I36" s="297"/>
      <c r="J36" s="297"/>
      <c r="K36" s="297" t="s">
        <v>199</v>
      </c>
      <c r="L36" s="297">
        <v>3.0800023731927886</v>
      </c>
      <c r="M36" s="297" t="s">
        <v>199</v>
      </c>
      <c r="N36" s="297">
        <v>2.1759819999999999E-2</v>
      </c>
      <c r="O36" s="297" t="s">
        <v>199</v>
      </c>
      <c r="P36" s="297">
        <v>0</v>
      </c>
      <c r="Q36" s="297" t="s">
        <v>199</v>
      </c>
      <c r="R36" s="297">
        <v>1.073025E-2</v>
      </c>
      <c r="S36" s="297" t="s">
        <v>199</v>
      </c>
      <c r="T36" s="297">
        <v>0</v>
      </c>
      <c r="U36" s="297" t="s">
        <v>199</v>
      </c>
      <c r="V36" s="297">
        <v>1.1029570000000001E-2</v>
      </c>
      <c r="W36" s="297" t="s">
        <v>199</v>
      </c>
      <c r="X36" s="297">
        <v>3.3883200000000002E-2</v>
      </c>
      <c r="Y36" s="297" t="s">
        <v>199</v>
      </c>
      <c r="Z36" s="297">
        <v>0</v>
      </c>
      <c r="AA36" s="297" t="s">
        <v>199</v>
      </c>
      <c r="AB36" s="297">
        <v>3.0461191731927886</v>
      </c>
      <c r="AC36" s="297" t="s">
        <v>199</v>
      </c>
      <c r="AD36" s="297">
        <v>0</v>
      </c>
      <c r="AE36" s="297" t="s">
        <v>199</v>
      </c>
      <c r="AF36" s="297">
        <v>3.0582425531927884</v>
      </c>
      <c r="AG36" s="297" t="s">
        <v>199</v>
      </c>
      <c r="AH36" s="297">
        <v>2.1759819999999999E-2</v>
      </c>
      <c r="AI36" s="298" t="s">
        <v>192</v>
      </c>
      <c r="AJ36" s="298" t="str">
        <f t="shared" si="13"/>
        <v>-</v>
      </c>
      <c r="AK36" s="326" t="s">
        <v>435</v>
      </c>
      <c r="AM36" s="327"/>
      <c r="AQ36" s="1">
        <v>50</v>
      </c>
    </row>
    <row r="37" spans="1:43" ht="18" customHeight="1">
      <c r="A37" s="324" t="s">
        <v>439</v>
      </c>
      <c r="B37" s="325" t="s">
        <v>440</v>
      </c>
      <c r="C37" s="296" t="s">
        <v>441</v>
      </c>
      <c r="D37" s="297">
        <v>0</v>
      </c>
      <c r="E37" s="297" t="s">
        <v>199</v>
      </c>
      <c r="F37" s="297">
        <v>0.23590415000000001</v>
      </c>
      <c r="G37" s="297" t="s">
        <v>199</v>
      </c>
      <c r="H37" s="297">
        <v>4.2009963366656029</v>
      </c>
      <c r="I37" s="297"/>
      <c r="J37" s="297"/>
      <c r="K37" s="297" t="s">
        <v>199</v>
      </c>
      <c r="L37" s="297">
        <v>4.2009963366656011</v>
      </c>
      <c r="M37" s="297" t="s">
        <v>199</v>
      </c>
      <c r="N37" s="297">
        <v>3.0828300000000003E-2</v>
      </c>
      <c r="O37" s="297" t="s">
        <v>199</v>
      </c>
      <c r="P37" s="297">
        <v>0</v>
      </c>
      <c r="Q37" s="297" t="s">
        <v>199</v>
      </c>
      <c r="R37" s="297">
        <v>6.5809300000000005E-3</v>
      </c>
      <c r="S37" s="297" t="s">
        <v>199</v>
      </c>
      <c r="T37" s="297">
        <v>0</v>
      </c>
      <c r="U37" s="297" t="s">
        <v>199</v>
      </c>
      <c r="V37" s="297">
        <v>2.4247370000000001E-2</v>
      </c>
      <c r="W37" s="297" t="s">
        <v>199</v>
      </c>
      <c r="X37" s="297">
        <v>4.2009963366656011</v>
      </c>
      <c r="Y37" s="297" t="s">
        <v>199</v>
      </c>
      <c r="Z37" s="297">
        <v>0</v>
      </c>
      <c r="AA37" s="297" t="s">
        <v>199</v>
      </c>
      <c r="AB37" s="297">
        <v>0</v>
      </c>
      <c r="AC37" s="297" t="s">
        <v>199</v>
      </c>
      <c r="AD37" s="297">
        <v>0</v>
      </c>
      <c r="AE37" s="297" t="s">
        <v>199</v>
      </c>
      <c r="AF37" s="297">
        <v>4.1701680366656024</v>
      </c>
      <c r="AG37" s="297" t="s">
        <v>199</v>
      </c>
      <c r="AH37" s="297">
        <v>3.0828300000000003E-2</v>
      </c>
      <c r="AI37" s="298" t="s">
        <v>192</v>
      </c>
      <c r="AJ37" s="298" t="str">
        <f t="shared" si="13"/>
        <v>-</v>
      </c>
      <c r="AK37" s="326" t="s">
        <v>435</v>
      </c>
      <c r="AM37" s="327"/>
      <c r="AQ37" s="1">
        <v>51</v>
      </c>
    </row>
    <row r="38" spans="1:43" ht="18" customHeight="1">
      <c r="A38" s="324" t="s">
        <v>442</v>
      </c>
      <c r="B38" s="325" t="s">
        <v>443</v>
      </c>
      <c r="C38" s="296" t="s">
        <v>444</v>
      </c>
      <c r="D38" s="297">
        <v>0</v>
      </c>
      <c r="E38" s="297" t="s">
        <v>199</v>
      </c>
      <c r="F38" s="297">
        <v>0.4600785</v>
      </c>
      <c r="G38" s="297" t="s">
        <v>199</v>
      </c>
      <c r="H38" s="297">
        <v>1.7384336186440676</v>
      </c>
      <c r="I38" s="297"/>
      <c r="J38" s="297"/>
      <c r="K38" s="297" t="s">
        <v>199</v>
      </c>
      <c r="L38" s="297">
        <v>1.7384336186440679</v>
      </c>
      <c r="M38" s="297" t="s">
        <v>199</v>
      </c>
      <c r="N38" s="297">
        <v>2.3093189000000001</v>
      </c>
      <c r="O38" s="297" t="s">
        <v>199</v>
      </c>
      <c r="P38" s="297">
        <v>0</v>
      </c>
      <c r="Q38" s="297" t="s">
        <v>199</v>
      </c>
      <c r="R38" s="297">
        <v>8.6367310000000003E-2</v>
      </c>
      <c r="S38" s="297" t="s">
        <v>199</v>
      </c>
      <c r="T38" s="297">
        <v>0</v>
      </c>
      <c r="U38" s="297" t="s">
        <v>199</v>
      </c>
      <c r="V38" s="297">
        <v>2.2229515900000001</v>
      </c>
      <c r="W38" s="297" t="s">
        <v>199</v>
      </c>
      <c r="X38" s="297">
        <v>0</v>
      </c>
      <c r="Y38" s="297" t="s">
        <v>199</v>
      </c>
      <c r="Z38" s="297">
        <v>0</v>
      </c>
      <c r="AA38" s="297" t="s">
        <v>199</v>
      </c>
      <c r="AB38" s="297">
        <v>1.7384336186440679</v>
      </c>
      <c r="AC38" s="297" t="s">
        <v>199</v>
      </c>
      <c r="AD38" s="297">
        <v>0</v>
      </c>
      <c r="AE38" s="297" t="s">
        <v>199</v>
      </c>
      <c r="AF38" s="297">
        <v>0</v>
      </c>
      <c r="AG38" s="297" t="s">
        <v>199</v>
      </c>
      <c r="AH38" s="297">
        <v>2.3093189000000001</v>
      </c>
      <c r="AI38" s="298" t="s">
        <v>192</v>
      </c>
      <c r="AJ38" s="298" t="str">
        <f t="shared" si="13"/>
        <v>-</v>
      </c>
      <c r="AK38" s="326" t="s">
        <v>435</v>
      </c>
      <c r="AM38" s="327"/>
      <c r="AQ38" s="1">
        <v>46</v>
      </c>
    </row>
    <row r="39" spans="1:43" ht="18" customHeight="1">
      <c r="A39" s="324" t="s">
        <v>445</v>
      </c>
      <c r="B39" s="325" t="s">
        <v>446</v>
      </c>
      <c r="C39" s="296" t="s">
        <v>447</v>
      </c>
      <c r="D39" s="297">
        <v>3.3748</v>
      </c>
      <c r="E39" s="297" t="s">
        <v>199</v>
      </c>
      <c r="F39" s="297">
        <v>13.328358490000003</v>
      </c>
      <c r="G39" s="297" t="s">
        <v>199</v>
      </c>
      <c r="H39" s="297">
        <v>3.3750779948604759E-14</v>
      </c>
      <c r="I39" s="297"/>
      <c r="J39" s="297"/>
      <c r="K39" s="297" t="s">
        <v>199</v>
      </c>
      <c r="L39" s="297">
        <v>0</v>
      </c>
      <c r="M39" s="297" t="s">
        <v>199</v>
      </c>
      <c r="N39" s="297">
        <v>0</v>
      </c>
      <c r="O39" s="297" t="s">
        <v>199</v>
      </c>
      <c r="P39" s="297">
        <v>0</v>
      </c>
      <c r="Q39" s="297" t="s">
        <v>199</v>
      </c>
      <c r="R39" s="297">
        <v>0</v>
      </c>
      <c r="S39" s="297" t="s">
        <v>199</v>
      </c>
      <c r="T39" s="297">
        <v>0</v>
      </c>
      <c r="U39" s="297" t="s">
        <v>199</v>
      </c>
      <c r="V39" s="297">
        <v>0</v>
      </c>
      <c r="W39" s="297" t="s">
        <v>199</v>
      </c>
      <c r="X39" s="297">
        <v>0</v>
      </c>
      <c r="Y39" s="297" t="s">
        <v>199</v>
      </c>
      <c r="Z39" s="297">
        <v>0</v>
      </c>
      <c r="AA39" s="297" t="s">
        <v>199</v>
      </c>
      <c r="AB39" s="297">
        <v>0</v>
      </c>
      <c r="AC39" s="297" t="s">
        <v>199</v>
      </c>
      <c r="AD39" s="297">
        <v>0</v>
      </c>
      <c r="AE39" s="297" t="s">
        <v>199</v>
      </c>
      <c r="AF39" s="297">
        <v>0</v>
      </c>
      <c r="AG39" s="297" t="s">
        <v>199</v>
      </c>
      <c r="AH39" s="297">
        <v>0</v>
      </c>
      <c r="AI39" s="298" t="s">
        <v>192</v>
      </c>
      <c r="AJ39" s="298" t="str">
        <f t="shared" si="13"/>
        <v>-</v>
      </c>
      <c r="AK39" s="326" t="s">
        <v>448</v>
      </c>
      <c r="AM39" s="327"/>
      <c r="AQ39" s="1">
        <v>82</v>
      </c>
    </row>
    <row r="40" spans="1:43" ht="18" customHeight="1">
      <c r="A40" s="324" t="s">
        <v>449</v>
      </c>
      <c r="B40" s="325" t="s">
        <v>450</v>
      </c>
      <c r="C40" s="296" t="s">
        <v>451</v>
      </c>
      <c r="D40" s="297">
        <v>66.804186440677967</v>
      </c>
      <c r="E40" s="297" t="s">
        <v>199</v>
      </c>
      <c r="F40" s="297">
        <v>46.485320024406775</v>
      </c>
      <c r="G40" s="297" t="s">
        <v>199</v>
      </c>
      <c r="H40" s="297">
        <v>246.55196243677972</v>
      </c>
      <c r="I40" s="297"/>
      <c r="J40" s="297"/>
      <c r="K40" s="297" t="s">
        <v>199</v>
      </c>
      <c r="L40" s="297">
        <v>99.05343518813558</v>
      </c>
      <c r="M40" s="297" t="s">
        <v>199</v>
      </c>
      <c r="N40" s="297">
        <v>0.11257252</v>
      </c>
      <c r="O40" s="297" t="s">
        <v>199</v>
      </c>
      <c r="P40" s="297">
        <v>2.5000000000000001E-2</v>
      </c>
      <c r="Q40" s="297" t="s">
        <v>199</v>
      </c>
      <c r="R40" s="297">
        <v>0</v>
      </c>
      <c r="S40" s="297" t="s">
        <v>199</v>
      </c>
      <c r="T40" s="297">
        <v>1.3847529999999999</v>
      </c>
      <c r="U40" s="297" t="s">
        <v>199</v>
      </c>
      <c r="V40" s="297">
        <v>0.11257252</v>
      </c>
      <c r="W40" s="297" t="s">
        <v>199</v>
      </c>
      <c r="X40" s="297">
        <v>1.3270554000000001</v>
      </c>
      <c r="Y40" s="297" t="s">
        <v>199</v>
      </c>
      <c r="Z40" s="297">
        <v>0</v>
      </c>
      <c r="AA40" s="297" t="s">
        <v>199</v>
      </c>
      <c r="AB40" s="297">
        <v>96.316626788135579</v>
      </c>
      <c r="AC40" s="297" t="s">
        <v>199</v>
      </c>
      <c r="AD40" s="297">
        <v>0</v>
      </c>
      <c r="AE40" s="297" t="s">
        <v>199</v>
      </c>
      <c r="AF40" s="297">
        <v>246.43938991677973</v>
      </c>
      <c r="AG40" s="297" t="s">
        <v>199</v>
      </c>
      <c r="AH40" s="297">
        <v>-1.2971804799999997</v>
      </c>
      <c r="AI40" s="298" t="s">
        <v>192</v>
      </c>
      <c r="AJ40" s="298">
        <f t="shared" si="13"/>
        <v>0.92014734496042927</v>
      </c>
      <c r="AK40" s="326">
        <v>0</v>
      </c>
      <c r="AM40" s="327"/>
      <c r="AQ40" s="1">
        <v>83</v>
      </c>
    </row>
    <row r="41" spans="1:43" ht="18" customHeight="1">
      <c r="A41" s="324" t="s">
        <v>452</v>
      </c>
      <c r="B41" s="325" t="s">
        <v>453</v>
      </c>
      <c r="C41" s="296" t="s">
        <v>454</v>
      </c>
      <c r="D41" s="297">
        <v>0</v>
      </c>
      <c r="E41" s="297" t="s">
        <v>199</v>
      </c>
      <c r="F41" s="297">
        <v>4.5731069999999999E-2</v>
      </c>
      <c r="G41" s="297" t="s">
        <v>199</v>
      </c>
      <c r="H41" s="297">
        <v>1.343777</v>
      </c>
      <c r="I41" s="297"/>
      <c r="J41" s="297"/>
      <c r="K41" s="297" t="s">
        <v>199</v>
      </c>
      <c r="L41" s="297">
        <v>1.3437769999999998</v>
      </c>
      <c r="M41" s="297" t="s">
        <v>199</v>
      </c>
      <c r="N41" s="297">
        <v>6.4937099999999998E-3</v>
      </c>
      <c r="O41" s="297" t="s">
        <v>199</v>
      </c>
      <c r="P41" s="297">
        <v>0</v>
      </c>
      <c r="Q41" s="297" t="s">
        <v>199</v>
      </c>
      <c r="R41" s="297">
        <v>6.4937099999999998E-3</v>
      </c>
      <c r="S41" s="297" t="s">
        <v>199</v>
      </c>
      <c r="T41" s="297">
        <v>0.128</v>
      </c>
      <c r="U41" s="297" t="s">
        <v>199</v>
      </c>
      <c r="V41" s="297">
        <v>0</v>
      </c>
      <c r="W41" s="297" t="s">
        <v>199</v>
      </c>
      <c r="X41" s="297">
        <v>1.2157769999999999</v>
      </c>
      <c r="Y41" s="297" t="s">
        <v>199</v>
      </c>
      <c r="Z41" s="297">
        <v>0</v>
      </c>
      <c r="AA41" s="297" t="s">
        <v>199</v>
      </c>
      <c r="AB41" s="297">
        <v>0</v>
      </c>
      <c r="AC41" s="297" t="s">
        <v>199</v>
      </c>
      <c r="AD41" s="297">
        <v>0</v>
      </c>
      <c r="AE41" s="297" t="s">
        <v>199</v>
      </c>
      <c r="AF41" s="297">
        <v>1.33728329</v>
      </c>
      <c r="AG41" s="297" t="s">
        <v>199</v>
      </c>
      <c r="AH41" s="297">
        <v>-0.12150629</v>
      </c>
      <c r="AI41" s="298" t="s">
        <v>192</v>
      </c>
      <c r="AJ41" s="298">
        <f t="shared" si="13"/>
        <v>0.94926789062500005</v>
      </c>
      <c r="AK41" s="326" t="s">
        <v>435</v>
      </c>
      <c r="AM41" s="327"/>
      <c r="AQ41" s="1">
        <v>84</v>
      </c>
    </row>
    <row r="42" spans="1:43" ht="18" customHeight="1">
      <c r="A42" s="324" t="s">
        <v>455</v>
      </c>
      <c r="B42" s="325" t="s">
        <v>456</v>
      </c>
      <c r="C42" s="296" t="s">
        <v>457</v>
      </c>
      <c r="D42" s="297">
        <v>0</v>
      </c>
      <c r="E42" s="297" t="s">
        <v>199</v>
      </c>
      <c r="F42" s="297">
        <v>6.7518249999999988E-2</v>
      </c>
      <c r="G42" s="297" t="s">
        <v>199</v>
      </c>
      <c r="H42" s="297">
        <v>2.7816543900000004</v>
      </c>
      <c r="I42" s="297"/>
      <c r="J42" s="297"/>
      <c r="K42" s="297" t="s">
        <v>199</v>
      </c>
      <c r="L42" s="297">
        <v>2.7816242099999999</v>
      </c>
      <c r="M42" s="297" t="s">
        <v>199</v>
      </c>
      <c r="N42" s="297">
        <v>1.9539163400000001</v>
      </c>
      <c r="O42" s="297" t="s">
        <v>199</v>
      </c>
      <c r="P42" s="297">
        <v>0</v>
      </c>
      <c r="Q42" s="297" t="s">
        <v>199</v>
      </c>
      <c r="R42" s="297">
        <v>9.587469999999999E-3</v>
      </c>
      <c r="S42" s="297" t="s">
        <v>199</v>
      </c>
      <c r="T42" s="297">
        <v>0.25666147499999997</v>
      </c>
      <c r="U42" s="297" t="s">
        <v>199</v>
      </c>
      <c r="V42" s="297">
        <v>1.9443288700000001</v>
      </c>
      <c r="W42" s="297" t="s">
        <v>199</v>
      </c>
      <c r="X42" s="297">
        <v>2.5249627349999999</v>
      </c>
      <c r="Y42" s="297" t="s">
        <v>199</v>
      </c>
      <c r="Z42" s="297">
        <v>0</v>
      </c>
      <c r="AA42" s="297" t="s">
        <v>199</v>
      </c>
      <c r="AB42" s="297">
        <v>0</v>
      </c>
      <c r="AC42" s="297" t="s">
        <v>199</v>
      </c>
      <c r="AD42" s="297">
        <v>0</v>
      </c>
      <c r="AE42" s="297" t="s">
        <v>199</v>
      </c>
      <c r="AF42" s="297">
        <v>0</v>
      </c>
      <c r="AG42" s="297" t="s">
        <v>199</v>
      </c>
      <c r="AH42" s="297">
        <v>1.6972548650000001</v>
      </c>
      <c r="AI42" s="298" t="s">
        <v>192</v>
      </c>
      <c r="AJ42" s="298">
        <f t="shared" si="13"/>
        <v>6.6128150514213333</v>
      </c>
      <c r="AK42" s="326" t="s">
        <v>458</v>
      </c>
      <c r="AM42" s="327"/>
      <c r="AQ42" s="1">
        <v>85</v>
      </c>
    </row>
    <row r="43" spans="1:43" ht="18" customHeight="1">
      <c r="A43" s="324" t="s">
        <v>459</v>
      </c>
      <c r="B43" s="325" t="s">
        <v>460</v>
      </c>
      <c r="C43" s="296" t="s">
        <v>461</v>
      </c>
      <c r="D43" s="297">
        <v>0</v>
      </c>
      <c r="E43" s="297" t="s">
        <v>199</v>
      </c>
      <c r="F43" s="297">
        <v>0.21262581</v>
      </c>
      <c r="G43" s="297" t="s">
        <v>199</v>
      </c>
      <c r="H43" s="297">
        <v>0</v>
      </c>
      <c r="I43" s="297"/>
      <c r="J43" s="297"/>
      <c r="K43" s="297" t="s">
        <v>199</v>
      </c>
      <c r="L43" s="297">
        <v>0</v>
      </c>
      <c r="M43" s="297" t="s">
        <v>199</v>
      </c>
      <c r="N43" s="297">
        <v>0</v>
      </c>
      <c r="O43" s="297" t="s">
        <v>199</v>
      </c>
      <c r="P43" s="297">
        <v>0</v>
      </c>
      <c r="Q43" s="297" t="s">
        <v>199</v>
      </c>
      <c r="R43" s="297">
        <v>0</v>
      </c>
      <c r="S43" s="297" t="s">
        <v>199</v>
      </c>
      <c r="T43" s="297">
        <v>0</v>
      </c>
      <c r="U43" s="297" t="s">
        <v>199</v>
      </c>
      <c r="V43" s="297">
        <v>0</v>
      </c>
      <c r="W43" s="297" t="s">
        <v>199</v>
      </c>
      <c r="X43" s="297">
        <v>0</v>
      </c>
      <c r="Y43" s="297" t="s">
        <v>199</v>
      </c>
      <c r="Z43" s="297">
        <v>0</v>
      </c>
      <c r="AA43" s="297" t="s">
        <v>199</v>
      </c>
      <c r="AB43" s="297">
        <v>0</v>
      </c>
      <c r="AC43" s="297" t="s">
        <v>199</v>
      </c>
      <c r="AD43" s="297">
        <v>0</v>
      </c>
      <c r="AE43" s="297" t="s">
        <v>199</v>
      </c>
      <c r="AF43" s="297">
        <v>0</v>
      </c>
      <c r="AG43" s="297" t="s">
        <v>199</v>
      </c>
      <c r="AH43" s="297">
        <v>0</v>
      </c>
      <c r="AI43" s="298" t="s">
        <v>192</v>
      </c>
      <c r="AJ43" s="298" t="str">
        <f t="shared" si="13"/>
        <v>-</v>
      </c>
      <c r="AK43" s="326" t="s">
        <v>448</v>
      </c>
      <c r="AM43" s="327"/>
      <c r="AQ43" s="1">
        <v>47</v>
      </c>
    </row>
    <row r="44" spans="1:43" ht="18" customHeight="1">
      <c r="A44" s="324" t="s">
        <v>462</v>
      </c>
      <c r="B44" s="325" t="s">
        <v>463</v>
      </c>
      <c r="C44" s="296" t="s">
        <v>464</v>
      </c>
      <c r="D44" s="297">
        <v>0</v>
      </c>
      <c r="E44" s="297" t="s">
        <v>199</v>
      </c>
      <c r="F44" s="297">
        <v>4.2916789999999996E-2</v>
      </c>
      <c r="G44" s="297" t="s">
        <v>199</v>
      </c>
      <c r="H44" s="297">
        <v>1.4090060133898306</v>
      </c>
      <c r="I44" s="297"/>
      <c r="J44" s="297"/>
      <c r="K44" s="297" t="s">
        <v>199</v>
      </c>
      <c r="L44" s="297">
        <v>1.4090060133898306</v>
      </c>
      <c r="M44" s="297" t="s">
        <v>199</v>
      </c>
      <c r="N44" s="297">
        <v>2.4278799999999999E-3</v>
      </c>
      <c r="O44" s="297" t="s">
        <v>199</v>
      </c>
      <c r="P44" s="297">
        <v>0</v>
      </c>
      <c r="Q44" s="297" t="s">
        <v>199</v>
      </c>
      <c r="R44" s="297">
        <v>1.19724E-3</v>
      </c>
      <c r="S44" s="297" t="s">
        <v>199</v>
      </c>
      <c r="T44" s="297">
        <v>1.9683900000000001E-2</v>
      </c>
      <c r="U44" s="297" t="s">
        <v>199</v>
      </c>
      <c r="V44" s="297">
        <v>1.2306399999999999E-3</v>
      </c>
      <c r="W44" s="297" t="s">
        <v>199</v>
      </c>
      <c r="X44" s="297">
        <v>1.89321E-2</v>
      </c>
      <c r="Y44" s="297" t="s">
        <v>199</v>
      </c>
      <c r="Z44" s="297">
        <v>0</v>
      </c>
      <c r="AA44" s="297" t="s">
        <v>199</v>
      </c>
      <c r="AB44" s="297">
        <v>1.3703900133898306</v>
      </c>
      <c r="AC44" s="297" t="s">
        <v>199</v>
      </c>
      <c r="AD44" s="297">
        <v>0</v>
      </c>
      <c r="AE44" s="297" t="s">
        <v>199</v>
      </c>
      <c r="AF44" s="297">
        <v>1.4065781333898306</v>
      </c>
      <c r="AG44" s="297" t="s">
        <v>199</v>
      </c>
      <c r="AH44" s="297">
        <v>-1.725602E-2</v>
      </c>
      <c r="AI44" s="298" t="s">
        <v>192</v>
      </c>
      <c r="AJ44" s="298">
        <f t="shared" si="13"/>
        <v>0.87665655688151234</v>
      </c>
      <c r="AK44" s="326" t="s">
        <v>435</v>
      </c>
      <c r="AM44" s="327"/>
      <c r="AQ44" s="1">
        <v>91</v>
      </c>
    </row>
    <row r="45" spans="1:43" ht="18" customHeight="1">
      <c r="A45" s="324" t="s">
        <v>465</v>
      </c>
      <c r="B45" s="325" t="s">
        <v>466</v>
      </c>
      <c r="C45" s="296" t="s">
        <v>467</v>
      </c>
      <c r="D45" s="297">
        <v>0</v>
      </c>
      <c r="E45" s="297" t="s">
        <v>199</v>
      </c>
      <c r="F45" s="297">
        <v>3.8643259999999999E-2</v>
      </c>
      <c r="G45" s="297" t="s">
        <v>199</v>
      </c>
      <c r="H45" s="297">
        <v>0</v>
      </c>
      <c r="I45" s="297"/>
      <c r="J45" s="297"/>
      <c r="K45" s="297" t="s">
        <v>199</v>
      </c>
      <c r="L45" s="297">
        <v>0</v>
      </c>
      <c r="M45" s="297" t="s">
        <v>199</v>
      </c>
      <c r="N45" s="297">
        <v>0.18762711999999998</v>
      </c>
      <c r="O45" s="297" t="s">
        <v>199</v>
      </c>
      <c r="P45" s="297">
        <v>0</v>
      </c>
      <c r="Q45" s="297" t="s">
        <v>199</v>
      </c>
      <c r="R45" s="297">
        <v>0</v>
      </c>
      <c r="S45" s="297" t="s">
        <v>199</v>
      </c>
      <c r="T45" s="297">
        <v>0</v>
      </c>
      <c r="U45" s="297" t="s">
        <v>199</v>
      </c>
      <c r="V45" s="297">
        <v>0.18762711999999998</v>
      </c>
      <c r="W45" s="297" t="s">
        <v>199</v>
      </c>
      <c r="X45" s="297">
        <v>0</v>
      </c>
      <c r="Y45" s="297" t="s">
        <v>199</v>
      </c>
      <c r="Z45" s="297">
        <v>0</v>
      </c>
      <c r="AA45" s="297" t="s">
        <v>199</v>
      </c>
      <c r="AB45" s="297">
        <v>0</v>
      </c>
      <c r="AC45" s="297" t="s">
        <v>199</v>
      </c>
      <c r="AD45" s="297">
        <v>0</v>
      </c>
      <c r="AE45" s="297" t="s">
        <v>199</v>
      </c>
      <c r="AF45" s="297">
        <v>0.1757354655875423</v>
      </c>
      <c r="AG45" s="297" t="s">
        <v>199</v>
      </c>
      <c r="AH45" s="297">
        <v>0.18762711999999998</v>
      </c>
      <c r="AI45" s="298" t="s">
        <v>192</v>
      </c>
      <c r="AJ45" s="298" t="str">
        <f t="shared" si="13"/>
        <v>-</v>
      </c>
      <c r="AK45" s="326" t="s">
        <v>468</v>
      </c>
      <c r="AM45" s="327"/>
      <c r="AQ45" s="1">
        <v>57</v>
      </c>
    </row>
    <row r="46" spans="1:43" ht="18" customHeight="1">
      <c r="A46" s="324" t="s">
        <v>469</v>
      </c>
      <c r="B46" s="325" t="s">
        <v>470</v>
      </c>
      <c r="C46" s="296" t="s">
        <v>471</v>
      </c>
      <c r="D46" s="297">
        <v>0</v>
      </c>
      <c r="E46" s="297" t="s">
        <v>199</v>
      </c>
      <c r="F46" s="297">
        <v>5.1644099999999998E-2</v>
      </c>
      <c r="G46" s="297" t="s">
        <v>199</v>
      </c>
      <c r="H46" s="297">
        <v>0</v>
      </c>
      <c r="I46" s="297"/>
      <c r="J46" s="297"/>
      <c r="K46" s="297" t="s">
        <v>199</v>
      </c>
      <c r="L46" s="297">
        <v>0</v>
      </c>
      <c r="M46" s="297" t="s">
        <v>199</v>
      </c>
      <c r="N46" s="297">
        <v>7.3333500000000006E-3</v>
      </c>
      <c r="O46" s="297" t="s">
        <v>199</v>
      </c>
      <c r="P46" s="297">
        <v>0</v>
      </c>
      <c r="Q46" s="297" t="s">
        <v>199</v>
      </c>
      <c r="R46" s="297">
        <v>7.3333500000000006E-3</v>
      </c>
      <c r="S46" s="297" t="s">
        <v>199</v>
      </c>
      <c r="T46" s="297">
        <v>0</v>
      </c>
      <c r="U46" s="297" t="s">
        <v>199</v>
      </c>
      <c r="V46" s="297">
        <v>0</v>
      </c>
      <c r="W46" s="297" t="s">
        <v>199</v>
      </c>
      <c r="X46" s="297">
        <v>0</v>
      </c>
      <c r="Y46" s="297" t="s">
        <v>199</v>
      </c>
      <c r="Z46" s="297">
        <v>0</v>
      </c>
      <c r="AA46" s="297" t="s">
        <v>199</v>
      </c>
      <c r="AB46" s="297">
        <v>0</v>
      </c>
      <c r="AC46" s="297" t="s">
        <v>199</v>
      </c>
      <c r="AD46" s="297">
        <v>0</v>
      </c>
      <c r="AE46" s="297" t="s">
        <v>199</v>
      </c>
      <c r="AF46" s="297">
        <v>1.0059325167906492</v>
      </c>
      <c r="AG46" s="297" t="s">
        <v>199</v>
      </c>
      <c r="AH46" s="297">
        <v>7.3333500000000006E-3</v>
      </c>
      <c r="AI46" s="298" t="s">
        <v>192</v>
      </c>
      <c r="AJ46" s="298" t="str">
        <f t="shared" si="13"/>
        <v>-</v>
      </c>
      <c r="AK46" s="326" t="s">
        <v>468</v>
      </c>
      <c r="AM46" s="327"/>
      <c r="AQ46" s="1">
        <v>87</v>
      </c>
    </row>
    <row r="47" spans="1:43">
      <c r="A47" s="324" t="s">
        <v>59</v>
      </c>
      <c r="B47" s="295" t="s">
        <v>59</v>
      </c>
      <c r="C47" s="296"/>
      <c r="D47" s="297"/>
      <c r="E47" s="297"/>
      <c r="F47" s="297"/>
      <c r="G47" s="297"/>
      <c r="H47" s="297"/>
      <c r="I47" s="297"/>
      <c r="J47" s="297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7"/>
      <c r="V47" s="297"/>
      <c r="W47" s="297"/>
      <c r="X47" s="297"/>
      <c r="Y47" s="297"/>
      <c r="Z47" s="297"/>
      <c r="AA47" s="297"/>
      <c r="AB47" s="297"/>
      <c r="AC47" s="297"/>
      <c r="AD47" s="297"/>
      <c r="AE47" s="297"/>
      <c r="AF47" s="297"/>
      <c r="AG47" s="297"/>
      <c r="AH47" s="297"/>
      <c r="AI47" s="298"/>
      <c r="AJ47" s="298" t="str">
        <f t="shared" si="13"/>
        <v>-</v>
      </c>
      <c r="AK47" s="326"/>
    </row>
    <row r="48" spans="1:43" ht="28.5">
      <c r="A48" s="313" t="s">
        <v>60</v>
      </c>
      <c r="B48" s="314" t="s">
        <v>61</v>
      </c>
      <c r="C48" s="315"/>
      <c r="D48" s="316">
        <v>0</v>
      </c>
      <c r="E48" s="316">
        <f t="shared" ref="E48:AH48" si="14">E49+E57</f>
        <v>0</v>
      </c>
      <c r="F48" s="316">
        <f t="shared" si="14"/>
        <v>0.31992500999999995</v>
      </c>
      <c r="G48" s="316">
        <f t="shared" si="14"/>
        <v>0</v>
      </c>
      <c r="H48" s="316">
        <f t="shared" si="14"/>
        <v>3.7755504404098135</v>
      </c>
      <c r="I48" s="316"/>
      <c r="J48" s="316"/>
      <c r="K48" s="316">
        <f t="shared" si="14"/>
        <v>0</v>
      </c>
      <c r="L48" s="316">
        <f t="shared" si="14"/>
        <v>3.7755504404098135</v>
      </c>
      <c r="M48" s="316">
        <f t="shared" si="14"/>
        <v>0</v>
      </c>
      <c r="N48" s="316">
        <f t="shared" si="14"/>
        <v>4.6620522199999996</v>
      </c>
      <c r="O48" s="316">
        <f t="shared" si="14"/>
        <v>0</v>
      </c>
      <c r="P48" s="316">
        <f t="shared" si="14"/>
        <v>2.7060000000000001E-2</v>
      </c>
      <c r="Q48" s="316">
        <f t="shared" si="14"/>
        <v>0</v>
      </c>
      <c r="R48" s="316">
        <f t="shared" si="14"/>
        <v>2.6865866899999999</v>
      </c>
      <c r="S48" s="316">
        <f t="shared" si="14"/>
        <v>0</v>
      </c>
      <c r="T48" s="316">
        <f t="shared" si="14"/>
        <v>2.5765508474576273</v>
      </c>
      <c r="U48" s="316">
        <f t="shared" si="14"/>
        <v>0</v>
      </c>
      <c r="V48" s="316">
        <f t="shared" si="14"/>
        <v>1.9754655300000001</v>
      </c>
      <c r="W48" s="316">
        <f t="shared" si="14"/>
        <v>0</v>
      </c>
      <c r="X48" s="316">
        <f t="shared" si="14"/>
        <v>0</v>
      </c>
      <c r="Y48" s="316">
        <f t="shared" si="14"/>
        <v>0</v>
      </c>
      <c r="Z48" s="316">
        <f t="shared" si="14"/>
        <v>0</v>
      </c>
      <c r="AA48" s="316">
        <f t="shared" si="14"/>
        <v>0</v>
      </c>
      <c r="AB48" s="316">
        <f t="shared" si="14"/>
        <v>1.1719395929521863</v>
      </c>
      <c r="AC48" s="316">
        <f t="shared" si="14"/>
        <v>0</v>
      </c>
      <c r="AD48" s="316">
        <f t="shared" si="14"/>
        <v>0</v>
      </c>
      <c r="AE48" s="316">
        <f t="shared" si="14"/>
        <v>0</v>
      </c>
      <c r="AF48" s="316">
        <f t="shared" si="14"/>
        <v>0</v>
      </c>
      <c r="AG48" s="316">
        <f t="shared" si="14"/>
        <v>0</v>
      </c>
      <c r="AH48" s="316">
        <f t="shared" si="14"/>
        <v>2.0584413725423727</v>
      </c>
      <c r="AI48" s="317"/>
      <c r="AJ48" s="317">
        <f t="shared" si="13"/>
        <v>0.79061023061583802</v>
      </c>
      <c r="AK48" s="328"/>
      <c r="AL48" s="1" t="s">
        <v>192</v>
      </c>
    </row>
    <row r="49" spans="1:43" ht="42.75">
      <c r="A49" s="318" t="s">
        <v>62</v>
      </c>
      <c r="B49" s="319" t="s">
        <v>63</v>
      </c>
      <c r="C49" s="320"/>
      <c r="D49" s="321">
        <v>0</v>
      </c>
      <c r="E49" s="321">
        <f t="shared" ref="E49:AH49" si="15">SUM(E50:E56)</f>
        <v>0</v>
      </c>
      <c r="F49" s="321">
        <f t="shared" si="15"/>
        <v>0.31992500999999995</v>
      </c>
      <c r="G49" s="321">
        <f t="shared" si="15"/>
        <v>0</v>
      </c>
      <c r="H49" s="321">
        <f t="shared" si="15"/>
        <v>3.7755504404098135</v>
      </c>
      <c r="I49" s="321"/>
      <c r="J49" s="321"/>
      <c r="K49" s="321">
        <f t="shared" si="15"/>
        <v>0</v>
      </c>
      <c r="L49" s="321">
        <f t="shared" si="15"/>
        <v>3.7755504404098135</v>
      </c>
      <c r="M49" s="321">
        <f t="shared" si="15"/>
        <v>0</v>
      </c>
      <c r="N49" s="321">
        <f t="shared" si="15"/>
        <v>4.6620522199999996</v>
      </c>
      <c r="O49" s="321">
        <f t="shared" si="15"/>
        <v>0</v>
      </c>
      <c r="P49" s="321">
        <f t="shared" si="15"/>
        <v>2.7060000000000001E-2</v>
      </c>
      <c r="Q49" s="321">
        <f t="shared" si="15"/>
        <v>0</v>
      </c>
      <c r="R49" s="321">
        <f t="shared" si="15"/>
        <v>2.6865866899999999</v>
      </c>
      <c r="S49" s="321">
        <f t="shared" si="15"/>
        <v>0</v>
      </c>
      <c r="T49" s="321">
        <f t="shared" si="15"/>
        <v>2.5765508474576273</v>
      </c>
      <c r="U49" s="321">
        <f t="shared" si="15"/>
        <v>0</v>
      </c>
      <c r="V49" s="321">
        <f t="shared" si="15"/>
        <v>1.9754655300000001</v>
      </c>
      <c r="W49" s="321">
        <f t="shared" si="15"/>
        <v>0</v>
      </c>
      <c r="X49" s="321">
        <f t="shared" si="15"/>
        <v>0</v>
      </c>
      <c r="Y49" s="321">
        <f t="shared" si="15"/>
        <v>0</v>
      </c>
      <c r="Z49" s="321">
        <f t="shared" si="15"/>
        <v>0</v>
      </c>
      <c r="AA49" s="321">
        <f t="shared" si="15"/>
        <v>0</v>
      </c>
      <c r="AB49" s="321">
        <f t="shared" si="15"/>
        <v>1.1719395929521863</v>
      </c>
      <c r="AC49" s="321">
        <f t="shared" si="15"/>
        <v>0</v>
      </c>
      <c r="AD49" s="321">
        <f t="shared" si="15"/>
        <v>0</v>
      </c>
      <c r="AE49" s="321">
        <f t="shared" si="15"/>
        <v>0</v>
      </c>
      <c r="AF49" s="321">
        <f t="shared" si="15"/>
        <v>0</v>
      </c>
      <c r="AG49" s="321">
        <f t="shared" si="15"/>
        <v>0</v>
      </c>
      <c r="AH49" s="321">
        <f t="shared" si="15"/>
        <v>2.0584413725423727</v>
      </c>
      <c r="AI49" s="322"/>
      <c r="AJ49" s="322">
        <f t="shared" si="13"/>
        <v>0.79061023061583802</v>
      </c>
      <c r="AK49" s="323"/>
      <c r="AL49" s="1" t="s">
        <v>192</v>
      </c>
    </row>
    <row r="50" spans="1:43" ht="18" customHeight="1">
      <c r="A50" s="324" t="s">
        <v>472</v>
      </c>
      <c r="B50" s="325" t="s">
        <v>473</v>
      </c>
      <c r="C50" s="296" t="s">
        <v>474</v>
      </c>
      <c r="D50" s="297"/>
      <c r="E50" s="297" t="s">
        <v>199</v>
      </c>
      <c r="F50" s="297">
        <v>0.14070001999999998</v>
      </c>
      <c r="G50" s="297" t="s">
        <v>199</v>
      </c>
      <c r="H50" s="297">
        <v>1.1989995929521862</v>
      </c>
      <c r="I50" s="297"/>
      <c r="J50" s="297"/>
      <c r="K50" s="297" t="s">
        <v>199</v>
      </c>
      <c r="L50" s="297">
        <v>1.1989995929521864</v>
      </c>
      <c r="M50" s="297" t="s">
        <v>199</v>
      </c>
      <c r="N50" s="297">
        <v>1.2168675500000001</v>
      </c>
      <c r="O50" s="297" t="s">
        <v>199</v>
      </c>
      <c r="P50" s="297">
        <v>2.7060000000000001E-2</v>
      </c>
      <c r="Q50" s="297" t="s">
        <v>199</v>
      </c>
      <c r="R50" s="297">
        <v>1.8555169999999999E-2</v>
      </c>
      <c r="S50" s="297" t="s">
        <v>199</v>
      </c>
      <c r="T50" s="297">
        <v>0</v>
      </c>
      <c r="U50" s="297" t="s">
        <v>199</v>
      </c>
      <c r="V50" s="297">
        <v>1.1983123800000002</v>
      </c>
      <c r="W50" s="297" t="s">
        <v>199</v>
      </c>
      <c r="X50" s="297">
        <v>0</v>
      </c>
      <c r="Y50" s="297" t="s">
        <v>199</v>
      </c>
      <c r="Z50" s="297">
        <v>0</v>
      </c>
      <c r="AA50" s="297" t="s">
        <v>199</v>
      </c>
      <c r="AB50" s="297">
        <v>1.1719395929521863</v>
      </c>
      <c r="AC50" s="297" t="s">
        <v>199</v>
      </c>
      <c r="AD50" s="297">
        <v>0</v>
      </c>
      <c r="AE50" s="297" t="s">
        <v>199</v>
      </c>
      <c r="AF50" s="297">
        <v>0</v>
      </c>
      <c r="AG50" s="297" t="s">
        <v>199</v>
      </c>
      <c r="AH50" s="297">
        <v>1.18980755</v>
      </c>
      <c r="AI50" s="298" t="s">
        <v>192</v>
      </c>
      <c r="AJ50" s="298">
        <f t="shared" si="13"/>
        <v>43.96923688100518</v>
      </c>
      <c r="AK50" s="326" t="s">
        <v>475</v>
      </c>
      <c r="AM50" s="327"/>
      <c r="AQ50" s="1">
        <v>48</v>
      </c>
    </row>
    <row r="51" spans="1:43" ht="18" customHeight="1">
      <c r="A51" s="324" t="s">
        <v>476</v>
      </c>
      <c r="B51" s="325" t="s">
        <v>477</v>
      </c>
      <c r="C51" s="296" t="s">
        <v>478</v>
      </c>
      <c r="D51" s="297"/>
      <c r="E51" s="297" t="s">
        <v>199</v>
      </c>
      <c r="F51" s="297">
        <v>0.17922499</v>
      </c>
      <c r="G51" s="297" t="s">
        <v>199</v>
      </c>
      <c r="H51" s="297">
        <v>2.5765508474576273</v>
      </c>
      <c r="I51" s="297"/>
      <c r="J51" s="297"/>
      <c r="K51" s="297" t="s">
        <v>199</v>
      </c>
      <c r="L51" s="297">
        <v>2.5765508474576273</v>
      </c>
      <c r="M51" s="297" t="s">
        <v>199</v>
      </c>
      <c r="N51" s="297">
        <v>2.6104570499999999</v>
      </c>
      <c r="O51" s="297" t="s">
        <v>199</v>
      </c>
      <c r="P51" s="297">
        <v>0</v>
      </c>
      <c r="Q51" s="297" t="s">
        <v>199</v>
      </c>
      <c r="R51" s="297">
        <v>2.6104570499999999</v>
      </c>
      <c r="S51" s="297" t="s">
        <v>199</v>
      </c>
      <c r="T51" s="297">
        <v>2.5765508474576273</v>
      </c>
      <c r="U51" s="297" t="s">
        <v>199</v>
      </c>
      <c r="V51" s="297">
        <v>0</v>
      </c>
      <c r="W51" s="297" t="s">
        <v>199</v>
      </c>
      <c r="X51" s="297">
        <v>0</v>
      </c>
      <c r="Y51" s="297" t="s">
        <v>199</v>
      </c>
      <c r="Z51" s="297">
        <v>0</v>
      </c>
      <c r="AA51" s="297" t="s">
        <v>199</v>
      </c>
      <c r="AB51" s="297">
        <v>0</v>
      </c>
      <c r="AC51" s="297" t="s">
        <v>199</v>
      </c>
      <c r="AD51" s="297">
        <v>0</v>
      </c>
      <c r="AE51" s="297" t="s">
        <v>199</v>
      </c>
      <c r="AF51" s="297">
        <v>0</v>
      </c>
      <c r="AG51" s="297" t="s">
        <v>199</v>
      </c>
      <c r="AH51" s="297">
        <v>3.3906202542372643E-2</v>
      </c>
      <c r="AI51" s="298" t="s">
        <v>192</v>
      </c>
      <c r="AJ51" s="298">
        <f t="shared" si="13"/>
        <v>1.315953169557238E-2</v>
      </c>
      <c r="AK51" s="326" t="s">
        <v>435</v>
      </c>
      <c r="AM51" s="327"/>
      <c r="AQ51" s="1">
        <v>86</v>
      </c>
    </row>
    <row r="52" spans="1:43" ht="18" customHeight="1">
      <c r="A52" s="324"/>
      <c r="B52" s="325" t="s">
        <v>479</v>
      </c>
      <c r="C52" s="296" t="s">
        <v>480</v>
      </c>
      <c r="D52" s="297"/>
      <c r="E52" s="297" t="s">
        <v>199</v>
      </c>
      <c r="F52" s="297">
        <v>0</v>
      </c>
      <c r="G52" s="297" t="s">
        <v>199</v>
      </c>
      <c r="H52" s="297">
        <v>0</v>
      </c>
      <c r="I52" s="297"/>
      <c r="J52" s="297"/>
      <c r="K52" s="297" t="s">
        <v>199</v>
      </c>
      <c r="L52" s="297">
        <v>0</v>
      </c>
      <c r="M52" s="297" t="s">
        <v>199</v>
      </c>
      <c r="N52" s="297">
        <v>0.29049212000000002</v>
      </c>
      <c r="O52" s="297" t="s">
        <v>199</v>
      </c>
      <c r="P52" s="297">
        <v>0</v>
      </c>
      <c r="Q52" s="297" t="s">
        <v>199</v>
      </c>
      <c r="R52" s="297">
        <v>0</v>
      </c>
      <c r="S52" s="297" t="s">
        <v>199</v>
      </c>
      <c r="T52" s="297">
        <v>0</v>
      </c>
      <c r="U52" s="297" t="s">
        <v>199</v>
      </c>
      <c r="V52" s="297">
        <v>0.29049212000000002</v>
      </c>
      <c r="W52" s="297" t="s">
        <v>199</v>
      </c>
      <c r="X52" s="297">
        <v>0</v>
      </c>
      <c r="Y52" s="297" t="s">
        <v>199</v>
      </c>
      <c r="Z52" s="297">
        <v>0</v>
      </c>
      <c r="AA52" s="297" t="s">
        <v>199</v>
      </c>
      <c r="AB52" s="297">
        <v>0</v>
      </c>
      <c r="AC52" s="297" t="s">
        <v>199</v>
      </c>
      <c r="AD52" s="297">
        <v>0</v>
      </c>
      <c r="AE52" s="297" t="s">
        <v>199</v>
      </c>
      <c r="AF52" s="297">
        <v>0</v>
      </c>
      <c r="AG52" s="297" t="s">
        <v>199</v>
      </c>
      <c r="AH52" s="297">
        <v>0.29049212000000002</v>
      </c>
      <c r="AI52" s="298" t="s">
        <v>192</v>
      </c>
      <c r="AJ52" s="298" t="str">
        <f t="shared" si="13"/>
        <v>-</v>
      </c>
      <c r="AK52" s="326" t="s">
        <v>468</v>
      </c>
      <c r="AM52" s="327"/>
      <c r="AQ52" s="1">
        <v>53</v>
      </c>
    </row>
    <row r="53" spans="1:43" ht="18" customHeight="1">
      <c r="A53" s="324"/>
      <c r="B53" s="325" t="s">
        <v>481</v>
      </c>
      <c r="C53" s="296" t="s">
        <v>482</v>
      </c>
      <c r="D53" s="297"/>
      <c r="E53" s="297" t="s">
        <v>199</v>
      </c>
      <c r="F53" s="297">
        <v>0</v>
      </c>
      <c r="G53" s="297" t="s">
        <v>199</v>
      </c>
      <c r="H53" s="297">
        <v>0</v>
      </c>
      <c r="I53" s="297"/>
      <c r="J53" s="297"/>
      <c r="K53" s="297" t="s">
        <v>199</v>
      </c>
      <c r="L53" s="297">
        <v>0</v>
      </c>
      <c r="M53" s="297" t="s">
        <v>199</v>
      </c>
      <c r="N53" s="297">
        <v>5.7574469999999996E-2</v>
      </c>
      <c r="O53" s="297" t="s">
        <v>199</v>
      </c>
      <c r="P53" s="297">
        <v>0</v>
      </c>
      <c r="Q53" s="297" t="s">
        <v>199</v>
      </c>
      <c r="R53" s="297">
        <v>5.7574469999999996E-2</v>
      </c>
      <c r="S53" s="297" t="s">
        <v>199</v>
      </c>
      <c r="T53" s="297">
        <v>0</v>
      </c>
      <c r="U53" s="297" t="s">
        <v>199</v>
      </c>
      <c r="V53" s="297">
        <v>0</v>
      </c>
      <c r="W53" s="297" t="s">
        <v>199</v>
      </c>
      <c r="X53" s="297">
        <v>0</v>
      </c>
      <c r="Y53" s="297" t="s">
        <v>199</v>
      </c>
      <c r="Z53" s="297">
        <v>0</v>
      </c>
      <c r="AA53" s="297" t="s">
        <v>199</v>
      </c>
      <c r="AB53" s="297">
        <v>0</v>
      </c>
      <c r="AC53" s="297" t="s">
        <v>199</v>
      </c>
      <c r="AD53" s="297">
        <v>0</v>
      </c>
      <c r="AE53" s="297" t="s">
        <v>199</v>
      </c>
      <c r="AF53" s="297">
        <v>0</v>
      </c>
      <c r="AG53" s="297" t="s">
        <v>199</v>
      </c>
      <c r="AH53" s="297">
        <v>5.7574469999999996E-2</v>
      </c>
      <c r="AI53" s="298" t="s">
        <v>192</v>
      </c>
      <c r="AJ53" s="298" t="str">
        <f t="shared" si="13"/>
        <v>-</v>
      </c>
      <c r="AK53" s="326" t="s">
        <v>468</v>
      </c>
      <c r="AM53" s="327"/>
      <c r="AQ53" s="1">
        <v>92</v>
      </c>
    </row>
    <row r="54" spans="1:43" ht="18" customHeight="1">
      <c r="A54" s="324"/>
      <c r="B54" s="325" t="s">
        <v>483</v>
      </c>
      <c r="C54" s="296" t="s">
        <v>484</v>
      </c>
      <c r="D54" s="297"/>
      <c r="E54" s="297" t="s">
        <v>199</v>
      </c>
      <c r="F54" s="297">
        <v>0</v>
      </c>
      <c r="G54" s="297" t="s">
        <v>199</v>
      </c>
      <c r="H54" s="297">
        <v>0</v>
      </c>
      <c r="I54" s="297"/>
      <c r="J54" s="297"/>
      <c r="K54" s="297" t="s">
        <v>199</v>
      </c>
      <c r="L54" s="297">
        <v>0</v>
      </c>
      <c r="M54" s="297" t="s">
        <v>199</v>
      </c>
      <c r="N54" s="297">
        <v>0.44735599999999998</v>
      </c>
      <c r="O54" s="297" t="s">
        <v>199</v>
      </c>
      <c r="P54" s="297">
        <v>0</v>
      </c>
      <c r="Q54" s="297" t="s">
        <v>199</v>
      </c>
      <c r="R54" s="297">
        <v>0</v>
      </c>
      <c r="S54" s="297" t="s">
        <v>199</v>
      </c>
      <c r="T54" s="297">
        <v>0</v>
      </c>
      <c r="U54" s="297" t="s">
        <v>199</v>
      </c>
      <c r="V54" s="297">
        <v>0.44735599999999998</v>
      </c>
      <c r="W54" s="297" t="s">
        <v>199</v>
      </c>
      <c r="X54" s="297">
        <v>0</v>
      </c>
      <c r="Y54" s="297" t="s">
        <v>199</v>
      </c>
      <c r="Z54" s="297">
        <v>0</v>
      </c>
      <c r="AA54" s="297" t="s">
        <v>199</v>
      </c>
      <c r="AB54" s="297">
        <v>0</v>
      </c>
      <c r="AC54" s="297" t="s">
        <v>199</v>
      </c>
      <c r="AD54" s="297">
        <v>0</v>
      </c>
      <c r="AE54" s="297" t="s">
        <v>199</v>
      </c>
      <c r="AF54" s="297">
        <v>0</v>
      </c>
      <c r="AG54" s="297" t="s">
        <v>199</v>
      </c>
      <c r="AH54" s="297">
        <v>0.44735599999999998</v>
      </c>
      <c r="AI54" s="298" t="s">
        <v>192</v>
      </c>
      <c r="AJ54" s="298" t="str">
        <f t="shared" si="13"/>
        <v>-</v>
      </c>
      <c r="AK54" s="326" t="s">
        <v>468</v>
      </c>
      <c r="AM54" s="327"/>
      <c r="AQ54" s="1">
        <v>131</v>
      </c>
    </row>
    <row r="55" spans="1:43" ht="18" customHeight="1">
      <c r="A55" s="324"/>
      <c r="B55" s="325" t="s">
        <v>485</v>
      </c>
      <c r="C55" s="296" t="s">
        <v>486</v>
      </c>
      <c r="D55" s="297"/>
      <c r="E55" s="297" t="s">
        <v>199</v>
      </c>
      <c r="F55" s="297">
        <v>0</v>
      </c>
      <c r="G55" s="297" t="s">
        <v>199</v>
      </c>
      <c r="H55" s="297">
        <v>0</v>
      </c>
      <c r="I55" s="297"/>
      <c r="J55" s="297"/>
      <c r="K55" s="297" t="s">
        <v>199</v>
      </c>
      <c r="L55" s="297">
        <v>0</v>
      </c>
      <c r="M55" s="297" t="s">
        <v>199</v>
      </c>
      <c r="N55" s="297">
        <v>3.9305030000000005E-2</v>
      </c>
      <c r="O55" s="297" t="s">
        <v>199</v>
      </c>
      <c r="P55" s="297">
        <v>0</v>
      </c>
      <c r="Q55" s="297" t="s">
        <v>199</v>
      </c>
      <c r="R55" s="297">
        <v>0</v>
      </c>
      <c r="S55" s="297" t="s">
        <v>199</v>
      </c>
      <c r="T55" s="297">
        <v>0</v>
      </c>
      <c r="U55" s="297" t="s">
        <v>199</v>
      </c>
      <c r="V55" s="297">
        <v>3.9305030000000005E-2</v>
      </c>
      <c r="W55" s="297" t="s">
        <v>199</v>
      </c>
      <c r="X55" s="297">
        <v>0</v>
      </c>
      <c r="Y55" s="297" t="s">
        <v>199</v>
      </c>
      <c r="Z55" s="297">
        <v>0</v>
      </c>
      <c r="AA55" s="297" t="s">
        <v>199</v>
      </c>
      <c r="AB55" s="297">
        <v>0</v>
      </c>
      <c r="AC55" s="297" t="s">
        <v>199</v>
      </c>
      <c r="AD55" s="297">
        <v>0</v>
      </c>
      <c r="AE55" s="297" t="s">
        <v>199</v>
      </c>
      <c r="AF55" s="297">
        <v>0</v>
      </c>
      <c r="AG55" s="297" t="s">
        <v>199</v>
      </c>
      <c r="AH55" s="297">
        <v>3.9305030000000005E-2</v>
      </c>
      <c r="AI55" s="298" t="s">
        <v>192</v>
      </c>
      <c r="AJ55" s="298" t="str">
        <f t="shared" si="13"/>
        <v>-</v>
      </c>
      <c r="AK55" s="326" t="s">
        <v>468</v>
      </c>
      <c r="AM55" s="327"/>
      <c r="AQ55" s="1">
        <v>88</v>
      </c>
    </row>
    <row r="56" spans="1:43">
      <c r="A56" s="324" t="s">
        <v>59</v>
      </c>
      <c r="B56" s="295" t="s">
        <v>59</v>
      </c>
      <c r="C56" s="296"/>
      <c r="D56" s="297"/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297"/>
      <c r="AH56" s="297"/>
      <c r="AI56" s="298"/>
      <c r="AJ56" s="298" t="str">
        <f t="shared" si="13"/>
        <v>-</v>
      </c>
      <c r="AK56" s="326"/>
    </row>
    <row r="57" spans="1:43" ht="28.5">
      <c r="A57" s="318" t="s">
        <v>64</v>
      </c>
      <c r="B57" s="319" t="s">
        <v>65</v>
      </c>
      <c r="C57" s="320"/>
      <c r="D57" s="321">
        <v>0</v>
      </c>
      <c r="E57" s="321">
        <f t="shared" ref="E57:AH57" si="16">SUM(E58:E60)</f>
        <v>0</v>
      </c>
      <c r="F57" s="321">
        <f t="shared" si="16"/>
        <v>0</v>
      </c>
      <c r="G57" s="321">
        <f t="shared" si="16"/>
        <v>0</v>
      </c>
      <c r="H57" s="321">
        <f t="shared" si="16"/>
        <v>0</v>
      </c>
      <c r="I57" s="321"/>
      <c r="J57" s="321"/>
      <c r="K57" s="321">
        <f t="shared" si="16"/>
        <v>0</v>
      </c>
      <c r="L57" s="321">
        <f t="shared" si="16"/>
        <v>0</v>
      </c>
      <c r="M57" s="321">
        <f t="shared" si="16"/>
        <v>0</v>
      </c>
      <c r="N57" s="321">
        <f t="shared" si="16"/>
        <v>0</v>
      </c>
      <c r="O57" s="321">
        <f t="shared" si="16"/>
        <v>0</v>
      </c>
      <c r="P57" s="321">
        <f t="shared" si="16"/>
        <v>0</v>
      </c>
      <c r="Q57" s="321">
        <f t="shared" si="16"/>
        <v>0</v>
      </c>
      <c r="R57" s="321">
        <f t="shared" si="16"/>
        <v>0</v>
      </c>
      <c r="S57" s="321">
        <f t="shared" si="16"/>
        <v>0</v>
      </c>
      <c r="T57" s="321">
        <f t="shared" si="16"/>
        <v>0</v>
      </c>
      <c r="U57" s="321">
        <f t="shared" si="16"/>
        <v>0</v>
      </c>
      <c r="V57" s="321">
        <f t="shared" si="16"/>
        <v>0</v>
      </c>
      <c r="W57" s="321">
        <f t="shared" si="16"/>
        <v>0</v>
      </c>
      <c r="X57" s="321">
        <f t="shared" si="16"/>
        <v>0</v>
      </c>
      <c r="Y57" s="321">
        <f t="shared" si="16"/>
        <v>0</v>
      </c>
      <c r="Z57" s="321">
        <f t="shared" si="16"/>
        <v>0</v>
      </c>
      <c r="AA57" s="321">
        <f t="shared" si="16"/>
        <v>0</v>
      </c>
      <c r="AB57" s="321">
        <f t="shared" si="16"/>
        <v>0</v>
      </c>
      <c r="AC57" s="321">
        <f t="shared" si="16"/>
        <v>0</v>
      </c>
      <c r="AD57" s="321">
        <f t="shared" si="16"/>
        <v>0</v>
      </c>
      <c r="AE57" s="321">
        <f t="shared" si="16"/>
        <v>0</v>
      </c>
      <c r="AF57" s="321">
        <f t="shared" si="16"/>
        <v>0</v>
      </c>
      <c r="AG57" s="321">
        <f t="shared" si="16"/>
        <v>0</v>
      </c>
      <c r="AH57" s="321">
        <f t="shared" si="16"/>
        <v>0</v>
      </c>
      <c r="AI57" s="322"/>
      <c r="AJ57" s="322" t="str">
        <f t="shared" si="13"/>
        <v>-</v>
      </c>
      <c r="AK57" s="323"/>
      <c r="AL57" s="1" t="s">
        <v>192</v>
      </c>
    </row>
    <row r="58" spans="1:43">
      <c r="A58" s="324" t="s">
        <v>64</v>
      </c>
      <c r="B58" s="329" t="s">
        <v>58</v>
      </c>
      <c r="C58" s="296"/>
      <c r="D58" s="297"/>
      <c r="E58" s="297"/>
      <c r="F58" s="297"/>
      <c r="G58" s="297"/>
      <c r="H58" s="297"/>
      <c r="I58" s="297"/>
      <c r="J58" s="297"/>
      <c r="K58" s="297"/>
      <c r="L58" s="297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297"/>
      <c r="AH58" s="297"/>
      <c r="AI58" s="298"/>
      <c r="AJ58" s="298" t="str">
        <f t="shared" si="13"/>
        <v>-</v>
      </c>
      <c r="AK58" s="326"/>
    </row>
    <row r="59" spans="1:43">
      <c r="A59" s="324" t="s">
        <v>64</v>
      </c>
      <c r="B59" s="329" t="s">
        <v>58</v>
      </c>
      <c r="C59" s="296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297"/>
      <c r="S59" s="297"/>
      <c r="T59" s="297"/>
      <c r="U59" s="297"/>
      <c r="V59" s="297"/>
      <c r="W59" s="297"/>
      <c r="X59" s="297"/>
      <c r="Y59" s="297"/>
      <c r="Z59" s="297"/>
      <c r="AA59" s="297"/>
      <c r="AB59" s="297"/>
      <c r="AC59" s="297"/>
      <c r="AD59" s="297"/>
      <c r="AE59" s="297"/>
      <c r="AF59" s="297"/>
      <c r="AG59" s="297"/>
      <c r="AH59" s="297"/>
      <c r="AI59" s="298"/>
      <c r="AJ59" s="298" t="str">
        <f t="shared" si="13"/>
        <v>-</v>
      </c>
      <c r="AK59" s="326"/>
    </row>
    <row r="60" spans="1:43">
      <c r="A60" s="324" t="s">
        <v>59</v>
      </c>
      <c r="B60" s="295" t="s">
        <v>59</v>
      </c>
      <c r="C60" s="296"/>
      <c r="D60" s="297"/>
      <c r="E60" s="297"/>
      <c r="F60" s="297"/>
      <c r="G60" s="297"/>
      <c r="H60" s="297"/>
      <c r="I60" s="297"/>
      <c r="J60" s="297"/>
      <c r="K60" s="297"/>
      <c r="L60" s="297"/>
      <c r="M60" s="297"/>
      <c r="N60" s="297"/>
      <c r="O60" s="297"/>
      <c r="P60" s="297"/>
      <c r="Q60" s="297"/>
      <c r="R60" s="297"/>
      <c r="S60" s="297"/>
      <c r="T60" s="297"/>
      <c r="U60" s="297"/>
      <c r="V60" s="297"/>
      <c r="W60" s="297"/>
      <c r="X60" s="297"/>
      <c r="Y60" s="297"/>
      <c r="Z60" s="297"/>
      <c r="AA60" s="297"/>
      <c r="AB60" s="297"/>
      <c r="AC60" s="297"/>
      <c r="AD60" s="297"/>
      <c r="AE60" s="297"/>
      <c r="AF60" s="297"/>
      <c r="AG60" s="297"/>
      <c r="AH60" s="297"/>
      <c r="AI60" s="298"/>
      <c r="AJ60" s="298" t="str">
        <f t="shared" si="13"/>
        <v>-</v>
      </c>
      <c r="AK60" s="326"/>
    </row>
    <row r="61" spans="1:43" ht="28.5">
      <c r="A61" s="313" t="s">
        <v>66</v>
      </c>
      <c r="B61" s="314" t="s">
        <v>67</v>
      </c>
      <c r="C61" s="315"/>
      <c r="D61" s="316">
        <v>0</v>
      </c>
      <c r="E61" s="316">
        <f t="shared" ref="E61:AH61" si="17">E62+E74</f>
        <v>0</v>
      </c>
      <c r="F61" s="316">
        <f t="shared" si="17"/>
        <v>0</v>
      </c>
      <c r="G61" s="316">
        <f t="shared" si="17"/>
        <v>0</v>
      </c>
      <c r="H61" s="316">
        <f t="shared" si="17"/>
        <v>0</v>
      </c>
      <c r="I61" s="316"/>
      <c r="J61" s="316"/>
      <c r="K61" s="316">
        <f t="shared" si="17"/>
        <v>0</v>
      </c>
      <c r="L61" s="316">
        <f t="shared" si="17"/>
        <v>0</v>
      </c>
      <c r="M61" s="316">
        <f t="shared" si="17"/>
        <v>0</v>
      </c>
      <c r="N61" s="316">
        <f t="shared" si="17"/>
        <v>0</v>
      </c>
      <c r="O61" s="316">
        <f t="shared" si="17"/>
        <v>0</v>
      </c>
      <c r="P61" s="316">
        <f t="shared" si="17"/>
        <v>0</v>
      </c>
      <c r="Q61" s="316">
        <f t="shared" si="17"/>
        <v>0</v>
      </c>
      <c r="R61" s="316">
        <f t="shared" si="17"/>
        <v>0</v>
      </c>
      <c r="S61" s="316">
        <f t="shared" si="17"/>
        <v>0</v>
      </c>
      <c r="T61" s="316">
        <f t="shared" si="17"/>
        <v>0</v>
      </c>
      <c r="U61" s="316">
        <f t="shared" si="17"/>
        <v>0</v>
      </c>
      <c r="V61" s="316">
        <f t="shared" si="17"/>
        <v>0</v>
      </c>
      <c r="W61" s="316">
        <f t="shared" si="17"/>
        <v>0</v>
      </c>
      <c r="X61" s="316">
        <f t="shared" si="17"/>
        <v>0</v>
      </c>
      <c r="Y61" s="316">
        <f t="shared" si="17"/>
        <v>0</v>
      </c>
      <c r="Z61" s="316">
        <f t="shared" si="17"/>
        <v>0</v>
      </c>
      <c r="AA61" s="316">
        <f t="shared" si="17"/>
        <v>0</v>
      </c>
      <c r="AB61" s="316">
        <f t="shared" si="17"/>
        <v>0</v>
      </c>
      <c r="AC61" s="316">
        <f t="shared" si="17"/>
        <v>0</v>
      </c>
      <c r="AD61" s="316">
        <f t="shared" si="17"/>
        <v>0</v>
      </c>
      <c r="AE61" s="316">
        <f t="shared" si="17"/>
        <v>0</v>
      </c>
      <c r="AF61" s="316">
        <f t="shared" si="17"/>
        <v>0</v>
      </c>
      <c r="AG61" s="316">
        <f t="shared" si="17"/>
        <v>0</v>
      </c>
      <c r="AH61" s="316">
        <f t="shared" si="17"/>
        <v>0</v>
      </c>
      <c r="AI61" s="317"/>
      <c r="AJ61" s="317" t="str">
        <f t="shared" si="13"/>
        <v>-</v>
      </c>
      <c r="AK61" s="328"/>
      <c r="AL61" s="1" t="s">
        <v>192</v>
      </c>
    </row>
    <row r="62" spans="1:43" ht="30">
      <c r="A62" s="318" t="s">
        <v>68</v>
      </c>
      <c r="B62" s="330" t="s">
        <v>69</v>
      </c>
      <c r="C62" s="320"/>
      <c r="D62" s="321">
        <v>0</v>
      </c>
      <c r="E62" s="321">
        <f t="shared" ref="E62:AH62" si="18">E63+E67+E71</f>
        <v>0</v>
      </c>
      <c r="F62" s="321">
        <f t="shared" si="18"/>
        <v>0</v>
      </c>
      <c r="G62" s="321">
        <f t="shared" si="18"/>
        <v>0</v>
      </c>
      <c r="H62" s="321">
        <f t="shared" si="18"/>
        <v>0</v>
      </c>
      <c r="I62" s="321"/>
      <c r="J62" s="321"/>
      <c r="K62" s="321">
        <f t="shared" si="18"/>
        <v>0</v>
      </c>
      <c r="L62" s="321">
        <f t="shared" si="18"/>
        <v>0</v>
      </c>
      <c r="M62" s="321">
        <f t="shared" si="18"/>
        <v>0</v>
      </c>
      <c r="N62" s="321">
        <f t="shared" si="18"/>
        <v>0</v>
      </c>
      <c r="O62" s="321">
        <f t="shared" si="18"/>
        <v>0</v>
      </c>
      <c r="P62" s="321">
        <f t="shared" si="18"/>
        <v>0</v>
      </c>
      <c r="Q62" s="321">
        <f t="shared" si="18"/>
        <v>0</v>
      </c>
      <c r="R62" s="321">
        <f t="shared" si="18"/>
        <v>0</v>
      </c>
      <c r="S62" s="321">
        <f t="shared" si="18"/>
        <v>0</v>
      </c>
      <c r="T62" s="321">
        <f t="shared" si="18"/>
        <v>0</v>
      </c>
      <c r="U62" s="321">
        <f t="shared" si="18"/>
        <v>0</v>
      </c>
      <c r="V62" s="321">
        <f t="shared" si="18"/>
        <v>0</v>
      </c>
      <c r="W62" s="321">
        <f t="shared" si="18"/>
        <v>0</v>
      </c>
      <c r="X62" s="321">
        <f t="shared" si="18"/>
        <v>0</v>
      </c>
      <c r="Y62" s="321">
        <f t="shared" si="18"/>
        <v>0</v>
      </c>
      <c r="Z62" s="321">
        <f t="shared" si="18"/>
        <v>0</v>
      </c>
      <c r="AA62" s="321">
        <f t="shared" si="18"/>
        <v>0</v>
      </c>
      <c r="AB62" s="321">
        <f t="shared" si="18"/>
        <v>0</v>
      </c>
      <c r="AC62" s="321">
        <f t="shared" si="18"/>
        <v>0</v>
      </c>
      <c r="AD62" s="321">
        <f t="shared" si="18"/>
        <v>0</v>
      </c>
      <c r="AE62" s="321">
        <f t="shared" si="18"/>
        <v>0</v>
      </c>
      <c r="AF62" s="321">
        <f t="shared" si="18"/>
        <v>0</v>
      </c>
      <c r="AG62" s="321">
        <f t="shared" si="18"/>
        <v>0</v>
      </c>
      <c r="AH62" s="321">
        <f t="shared" si="18"/>
        <v>0</v>
      </c>
      <c r="AI62" s="322"/>
      <c r="AJ62" s="322" t="str">
        <f t="shared" si="13"/>
        <v>-</v>
      </c>
      <c r="AK62" s="323"/>
      <c r="AL62" s="1" t="s">
        <v>192</v>
      </c>
    </row>
    <row r="63" spans="1:43" ht="71.25">
      <c r="A63" s="331" t="s">
        <v>68</v>
      </c>
      <c r="B63" s="332" t="s">
        <v>70</v>
      </c>
      <c r="C63" s="333"/>
      <c r="D63" s="334">
        <v>0</v>
      </c>
      <c r="E63" s="334">
        <f t="shared" ref="E63:AH63" si="19">SUM(E64:E66)</f>
        <v>0</v>
      </c>
      <c r="F63" s="334">
        <f t="shared" si="19"/>
        <v>0</v>
      </c>
      <c r="G63" s="334">
        <f t="shared" si="19"/>
        <v>0</v>
      </c>
      <c r="H63" s="334">
        <f t="shared" si="19"/>
        <v>0</v>
      </c>
      <c r="I63" s="334"/>
      <c r="J63" s="334"/>
      <c r="K63" s="334">
        <f t="shared" si="19"/>
        <v>0</v>
      </c>
      <c r="L63" s="334">
        <f t="shared" si="19"/>
        <v>0</v>
      </c>
      <c r="M63" s="334">
        <f t="shared" si="19"/>
        <v>0</v>
      </c>
      <c r="N63" s="334">
        <f t="shared" si="19"/>
        <v>0</v>
      </c>
      <c r="O63" s="334">
        <f t="shared" si="19"/>
        <v>0</v>
      </c>
      <c r="P63" s="334">
        <f t="shared" si="19"/>
        <v>0</v>
      </c>
      <c r="Q63" s="334">
        <f t="shared" si="19"/>
        <v>0</v>
      </c>
      <c r="R63" s="334">
        <f t="shared" si="19"/>
        <v>0</v>
      </c>
      <c r="S63" s="334">
        <f t="shared" si="19"/>
        <v>0</v>
      </c>
      <c r="T63" s="334">
        <f t="shared" si="19"/>
        <v>0</v>
      </c>
      <c r="U63" s="334">
        <f t="shared" si="19"/>
        <v>0</v>
      </c>
      <c r="V63" s="334">
        <f t="shared" si="19"/>
        <v>0</v>
      </c>
      <c r="W63" s="334">
        <f t="shared" si="19"/>
        <v>0</v>
      </c>
      <c r="X63" s="334">
        <f t="shared" si="19"/>
        <v>0</v>
      </c>
      <c r="Y63" s="334">
        <f t="shared" si="19"/>
        <v>0</v>
      </c>
      <c r="Z63" s="334">
        <f t="shared" si="19"/>
        <v>0</v>
      </c>
      <c r="AA63" s="334">
        <f t="shared" si="19"/>
        <v>0</v>
      </c>
      <c r="AB63" s="334">
        <f t="shared" si="19"/>
        <v>0</v>
      </c>
      <c r="AC63" s="334">
        <f t="shared" si="19"/>
        <v>0</v>
      </c>
      <c r="AD63" s="334">
        <f t="shared" si="19"/>
        <v>0</v>
      </c>
      <c r="AE63" s="334">
        <f t="shared" si="19"/>
        <v>0</v>
      </c>
      <c r="AF63" s="334">
        <f t="shared" si="19"/>
        <v>0</v>
      </c>
      <c r="AG63" s="334">
        <f t="shared" si="19"/>
        <v>0</v>
      </c>
      <c r="AH63" s="334">
        <f t="shared" si="19"/>
        <v>0</v>
      </c>
      <c r="AI63" s="335"/>
      <c r="AJ63" s="335" t="str">
        <f t="shared" si="13"/>
        <v>-</v>
      </c>
      <c r="AK63" s="336"/>
      <c r="AL63" s="1" t="s">
        <v>192</v>
      </c>
    </row>
    <row r="64" spans="1:43">
      <c r="A64" s="324" t="s">
        <v>68</v>
      </c>
      <c r="B64" s="329" t="s">
        <v>58</v>
      </c>
      <c r="C64" s="296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7"/>
      <c r="W64" s="297"/>
      <c r="X64" s="297"/>
      <c r="Y64" s="297"/>
      <c r="Z64" s="297"/>
      <c r="AA64" s="297"/>
      <c r="AB64" s="297"/>
      <c r="AC64" s="297"/>
      <c r="AD64" s="297"/>
      <c r="AE64" s="297"/>
      <c r="AF64" s="297"/>
      <c r="AG64" s="297"/>
      <c r="AH64" s="297"/>
      <c r="AI64" s="298"/>
      <c r="AJ64" s="298" t="str">
        <f t="shared" si="13"/>
        <v>-</v>
      </c>
      <c r="AK64" s="326"/>
    </row>
    <row r="65" spans="1:38">
      <c r="A65" s="324" t="s">
        <v>68</v>
      </c>
      <c r="B65" s="329" t="s">
        <v>58</v>
      </c>
      <c r="C65" s="296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7"/>
      <c r="W65" s="297"/>
      <c r="X65" s="297"/>
      <c r="Y65" s="297"/>
      <c r="Z65" s="297"/>
      <c r="AA65" s="297"/>
      <c r="AB65" s="297"/>
      <c r="AC65" s="297"/>
      <c r="AD65" s="297"/>
      <c r="AE65" s="297"/>
      <c r="AF65" s="297"/>
      <c r="AG65" s="297"/>
      <c r="AH65" s="297"/>
      <c r="AI65" s="298"/>
      <c r="AJ65" s="298" t="str">
        <f t="shared" si="13"/>
        <v>-</v>
      </c>
      <c r="AK65" s="326"/>
    </row>
    <row r="66" spans="1:38">
      <c r="A66" s="324" t="s">
        <v>59</v>
      </c>
      <c r="B66" s="295" t="s">
        <v>59</v>
      </c>
      <c r="C66" s="296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  <c r="R66" s="297"/>
      <c r="S66" s="297"/>
      <c r="T66" s="297"/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  <c r="AE66" s="297"/>
      <c r="AF66" s="297"/>
      <c r="AG66" s="297"/>
      <c r="AH66" s="297"/>
      <c r="AI66" s="298"/>
      <c r="AJ66" s="298" t="str">
        <f t="shared" si="13"/>
        <v>-</v>
      </c>
      <c r="AK66" s="326"/>
    </row>
    <row r="67" spans="1:38" ht="57">
      <c r="A67" s="331" t="s">
        <v>68</v>
      </c>
      <c r="B67" s="332" t="s">
        <v>71</v>
      </c>
      <c r="C67" s="333"/>
      <c r="D67" s="334">
        <v>0</v>
      </c>
      <c r="E67" s="334">
        <f t="shared" ref="E67:AH67" si="20">SUM(E68:E70)</f>
        <v>0</v>
      </c>
      <c r="F67" s="334">
        <f t="shared" si="20"/>
        <v>0</v>
      </c>
      <c r="G67" s="334">
        <f t="shared" si="20"/>
        <v>0</v>
      </c>
      <c r="H67" s="334">
        <f t="shared" si="20"/>
        <v>0</v>
      </c>
      <c r="I67" s="334"/>
      <c r="J67" s="334"/>
      <c r="K67" s="334">
        <f t="shared" si="20"/>
        <v>0</v>
      </c>
      <c r="L67" s="334">
        <f t="shared" si="20"/>
        <v>0</v>
      </c>
      <c r="M67" s="334">
        <f t="shared" si="20"/>
        <v>0</v>
      </c>
      <c r="N67" s="334">
        <f t="shared" si="20"/>
        <v>0</v>
      </c>
      <c r="O67" s="334">
        <f t="shared" si="20"/>
        <v>0</v>
      </c>
      <c r="P67" s="334">
        <f t="shared" si="20"/>
        <v>0</v>
      </c>
      <c r="Q67" s="334">
        <f t="shared" si="20"/>
        <v>0</v>
      </c>
      <c r="R67" s="334">
        <f t="shared" si="20"/>
        <v>0</v>
      </c>
      <c r="S67" s="334">
        <f t="shared" si="20"/>
        <v>0</v>
      </c>
      <c r="T67" s="334">
        <f t="shared" si="20"/>
        <v>0</v>
      </c>
      <c r="U67" s="334">
        <f t="shared" si="20"/>
        <v>0</v>
      </c>
      <c r="V67" s="334">
        <f t="shared" si="20"/>
        <v>0</v>
      </c>
      <c r="W67" s="334">
        <f t="shared" si="20"/>
        <v>0</v>
      </c>
      <c r="X67" s="334">
        <f t="shared" si="20"/>
        <v>0</v>
      </c>
      <c r="Y67" s="334">
        <f t="shared" si="20"/>
        <v>0</v>
      </c>
      <c r="Z67" s="334">
        <f t="shared" si="20"/>
        <v>0</v>
      </c>
      <c r="AA67" s="334">
        <f t="shared" si="20"/>
        <v>0</v>
      </c>
      <c r="AB67" s="334">
        <f t="shared" si="20"/>
        <v>0</v>
      </c>
      <c r="AC67" s="334">
        <f t="shared" si="20"/>
        <v>0</v>
      </c>
      <c r="AD67" s="334">
        <f t="shared" si="20"/>
        <v>0</v>
      </c>
      <c r="AE67" s="334">
        <f t="shared" si="20"/>
        <v>0</v>
      </c>
      <c r="AF67" s="334">
        <f t="shared" si="20"/>
        <v>0</v>
      </c>
      <c r="AG67" s="334">
        <f t="shared" si="20"/>
        <v>0</v>
      </c>
      <c r="AH67" s="334">
        <f t="shared" si="20"/>
        <v>0</v>
      </c>
      <c r="AI67" s="335"/>
      <c r="AJ67" s="335" t="str">
        <f t="shared" si="13"/>
        <v>-</v>
      </c>
      <c r="AK67" s="336"/>
      <c r="AL67" s="1" t="s">
        <v>192</v>
      </c>
    </row>
    <row r="68" spans="1:38">
      <c r="A68" s="324" t="s">
        <v>68</v>
      </c>
      <c r="B68" s="337"/>
      <c r="C68" s="296"/>
      <c r="D68" s="297"/>
      <c r="E68" s="297"/>
      <c r="F68" s="297"/>
      <c r="G68" s="297"/>
      <c r="H68" s="297"/>
      <c r="I68" s="297"/>
      <c r="J68" s="297"/>
      <c r="K68" s="297"/>
      <c r="L68" s="297"/>
      <c r="M68" s="297"/>
      <c r="N68" s="297"/>
      <c r="O68" s="297"/>
      <c r="P68" s="297"/>
      <c r="Q68" s="297"/>
      <c r="R68" s="297"/>
      <c r="S68" s="297"/>
      <c r="T68" s="297"/>
      <c r="U68" s="297"/>
      <c r="V68" s="297"/>
      <c r="W68" s="297"/>
      <c r="X68" s="297"/>
      <c r="Y68" s="297"/>
      <c r="Z68" s="297"/>
      <c r="AA68" s="297"/>
      <c r="AB68" s="297"/>
      <c r="AC68" s="297"/>
      <c r="AD68" s="297"/>
      <c r="AE68" s="297"/>
      <c r="AF68" s="297"/>
      <c r="AG68" s="297"/>
      <c r="AH68" s="297"/>
      <c r="AI68" s="298"/>
      <c r="AJ68" s="298" t="str">
        <f t="shared" si="13"/>
        <v>-</v>
      </c>
      <c r="AK68" s="326"/>
    </row>
    <row r="69" spans="1:38">
      <c r="A69" s="324" t="s">
        <v>68</v>
      </c>
      <c r="B69" s="337"/>
      <c r="C69" s="296"/>
      <c r="D69" s="297"/>
      <c r="E69" s="297"/>
      <c r="F69" s="297"/>
      <c r="G69" s="297"/>
      <c r="H69" s="297"/>
      <c r="I69" s="297"/>
      <c r="J69" s="297"/>
      <c r="K69" s="297"/>
      <c r="L69" s="297"/>
      <c r="M69" s="297"/>
      <c r="N69" s="297"/>
      <c r="O69" s="297"/>
      <c r="P69" s="297"/>
      <c r="Q69" s="297"/>
      <c r="R69" s="297"/>
      <c r="S69" s="297"/>
      <c r="T69" s="297"/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  <c r="AE69" s="297"/>
      <c r="AF69" s="297"/>
      <c r="AG69" s="297"/>
      <c r="AH69" s="297"/>
      <c r="AI69" s="298"/>
      <c r="AJ69" s="298" t="str">
        <f t="shared" si="13"/>
        <v>-</v>
      </c>
      <c r="AK69" s="326"/>
    </row>
    <row r="70" spans="1:38">
      <c r="A70" s="324" t="s">
        <v>59</v>
      </c>
      <c r="B70" s="295" t="s">
        <v>59</v>
      </c>
      <c r="C70" s="296"/>
      <c r="D70" s="297"/>
      <c r="E70" s="297"/>
      <c r="F70" s="297"/>
      <c r="G70" s="297"/>
      <c r="H70" s="297"/>
      <c r="I70" s="297"/>
      <c r="J70" s="297"/>
      <c r="K70" s="297"/>
      <c r="L70" s="297"/>
      <c r="M70" s="297"/>
      <c r="N70" s="297"/>
      <c r="O70" s="297"/>
      <c r="P70" s="297"/>
      <c r="Q70" s="297"/>
      <c r="R70" s="297"/>
      <c r="S70" s="297"/>
      <c r="T70" s="297"/>
      <c r="U70" s="297"/>
      <c r="V70" s="297"/>
      <c r="W70" s="297"/>
      <c r="X70" s="297"/>
      <c r="Y70" s="297"/>
      <c r="Z70" s="297"/>
      <c r="AA70" s="297"/>
      <c r="AB70" s="297"/>
      <c r="AC70" s="297"/>
      <c r="AD70" s="297"/>
      <c r="AE70" s="297"/>
      <c r="AF70" s="297"/>
      <c r="AG70" s="297"/>
      <c r="AH70" s="297"/>
      <c r="AI70" s="298"/>
      <c r="AJ70" s="298" t="str">
        <f t="shared" si="13"/>
        <v>-</v>
      </c>
      <c r="AK70" s="326"/>
    </row>
    <row r="71" spans="1:38" ht="57">
      <c r="A71" s="331" t="s">
        <v>68</v>
      </c>
      <c r="B71" s="332" t="s">
        <v>72</v>
      </c>
      <c r="C71" s="333"/>
      <c r="D71" s="334">
        <v>0</v>
      </c>
      <c r="E71" s="334">
        <f t="shared" ref="E71:AH71" si="21">SUM(E72:E74)</f>
        <v>0</v>
      </c>
      <c r="F71" s="334">
        <f t="shared" si="21"/>
        <v>0</v>
      </c>
      <c r="G71" s="334">
        <f t="shared" si="21"/>
        <v>0</v>
      </c>
      <c r="H71" s="334">
        <f t="shared" si="21"/>
        <v>0</v>
      </c>
      <c r="I71" s="334"/>
      <c r="J71" s="334"/>
      <c r="K71" s="334">
        <f t="shared" si="21"/>
        <v>0</v>
      </c>
      <c r="L71" s="334">
        <f t="shared" si="21"/>
        <v>0</v>
      </c>
      <c r="M71" s="334">
        <f t="shared" si="21"/>
        <v>0</v>
      </c>
      <c r="N71" s="334">
        <f t="shared" si="21"/>
        <v>0</v>
      </c>
      <c r="O71" s="334">
        <f t="shared" si="21"/>
        <v>0</v>
      </c>
      <c r="P71" s="334">
        <f t="shared" si="21"/>
        <v>0</v>
      </c>
      <c r="Q71" s="334">
        <f t="shared" si="21"/>
        <v>0</v>
      </c>
      <c r="R71" s="334">
        <f t="shared" si="21"/>
        <v>0</v>
      </c>
      <c r="S71" s="334">
        <f t="shared" si="21"/>
        <v>0</v>
      </c>
      <c r="T71" s="334">
        <f t="shared" si="21"/>
        <v>0</v>
      </c>
      <c r="U71" s="334">
        <f t="shared" si="21"/>
        <v>0</v>
      </c>
      <c r="V71" s="334">
        <f t="shared" si="21"/>
        <v>0</v>
      </c>
      <c r="W71" s="334">
        <f t="shared" si="21"/>
        <v>0</v>
      </c>
      <c r="X71" s="334">
        <f t="shared" si="21"/>
        <v>0</v>
      </c>
      <c r="Y71" s="334">
        <f t="shared" si="21"/>
        <v>0</v>
      </c>
      <c r="Z71" s="334">
        <f t="shared" si="21"/>
        <v>0</v>
      </c>
      <c r="AA71" s="334">
        <f t="shared" si="21"/>
        <v>0</v>
      </c>
      <c r="AB71" s="334">
        <f t="shared" si="21"/>
        <v>0</v>
      </c>
      <c r="AC71" s="334">
        <f t="shared" si="21"/>
        <v>0</v>
      </c>
      <c r="AD71" s="334">
        <f t="shared" si="21"/>
        <v>0</v>
      </c>
      <c r="AE71" s="334">
        <f t="shared" si="21"/>
        <v>0</v>
      </c>
      <c r="AF71" s="334">
        <f t="shared" si="21"/>
        <v>0</v>
      </c>
      <c r="AG71" s="334">
        <f t="shared" si="21"/>
        <v>0</v>
      </c>
      <c r="AH71" s="334">
        <f t="shared" si="21"/>
        <v>0</v>
      </c>
      <c r="AI71" s="335"/>
      <c r="AJ71" s="335" t="str">
        <f t="shared" si="13"/>
        <v>-</v>
      </c>
      <c r="AK71" s="336"/>
      <c r="AL71" s="1" t="s">
        <v>192</v>
      </c>
    </row>
    <row r="72" spans="1:38">
      <c r="A72" s="324"/>
      <c r="B72" s="295"/>
      <c r="C72" s="296"/>
      <c r="D72" s="297"/>
      <c r="E72" s="297"/>
      <c r="F72" s="297"/>
      <c r="G72" s="297"/>
      <c r="H72" s="297"/>
      <c r="I72" s="297"/>
      <c r="J72" s="297"/>
      <c r="K72" s="297"/>
      <c r="L72" s="297"/>
      <c r="M72" s="297"/>
      <c r="N72" s="297"/>
      <c r="O72" s="297"/>
      <c r="P72" s="297"/>
      <c r="Q72" s="297"/>
      <c r="R72" s="297"/>
      <c r="S72" s="297"/>
      <c r="T72" s="297"/>
      <c r="U72" s="297"/>
      <c r="V72" s="297"/>
      <c r="W72" s="297"/>
      <c r="X72" s="297"/>
      <c r="Y72" s="297"/>
      <c r="Z72" s="297"/>
      <c r="AA72" s="297"/>
      <c r="AB72" s="297"/>
      <c r="AC72" s="297"/>
      <c r="AD72" s="297"/>
      <c r="AE72" s="297"/>
      <c r="AF72" s="297"/>
      <c r="AG72" s="297"/>
      <c r="AH72" s="297"/>
      <c r="AI72" s="298"/>
      <c r="AJ72" s="298" t="str">
        <f t="shared" si="13"/>
        <v>-</v>
      </c>
      <c r="AK72" s="326"/>
    </row>
    <row r="73" spans="1:38">
      <c r="A73" s="324" t="s">
        <v>59</v>
      </c>
      <c r="B73" s="295" t="s">
        <v>59</v>
      </c>
      <c r="C73" s="296"/>
      <c r="D73" s="297"/>
      <c r="E73" s="297"/>
      <c r="F73" s="297"/>
      <c r="G73" s="297"/>
      <c r="H73" s="297"/>
      <c r="I73" s="297"/>
      <c r="J73" s="297"/>
      <c r="K73" s="297"/>
      <c r="L73" s="297"/>
      <c r="M73" s="297"/>
      <c r="N73" s="297"/>
      <c r="O73" s="297"/>
      <c r="P73" s="297"/>
      <c r="Q73" s="297"/>
      <c r="R73" s="297"/>
      <c r="S73" s="297"/>
      <c r="T73" s="297"/>
      <c r="U73" s="297"/>
      <c r="V73" s="297"/>
      <c r="W73" s="297"/>
      <c r="X73" s="297"/>
      <c r="Y73" s="297"/>
      <c r="Z73" s="297"/>
      <c r="AA73" s="297"/>
      <c r="AB73" s="297"/>
      <c r="AC73" s="297"/>
      <c r="AD73" s="297"/>
      <c r="AE73" s="297"/>
      <c r="AF73" s="297"/>
      <c r="AG73" s="297"/>
      <c r="AH73" s="297"/>
      <c r="AI73" s="298"/>
      <c r="AJ73" s="298" t="str">
        <f t="shared" si="13"/>
        <v>-</v>
      </c>
      <c r="AK73" s="326"/>
    </row>
    <row r="74" spans="1:38" ht="30">
      <c r="A74" s="318" t="s">
        <v>73</v>
      </c>
      <c r="B74" s="330" t="s">
        <v>69</v>
      </c>
      <c r="C74" s="320"/>
      <c r="D74" s="321"/>
      <c r="E74" s="321">
        <f t="shared" ref="E74:AH74" si="22">E75+E79+E83</f>
        <v>0</v>
      </c>
      <c r="F74" s="321">
        <f t="shared" si="22"/>
        <v>0</v>
      </c>
      <c r="G74" s="321">
        <f t="shared" si="22"/>
        <v>0</v>
      </c>
      <c r="H74" s="321">
        <f t="shared" si="22"/>
        <v>0</v>
      </c>
      <c r="I74" s="321"/>
      <c r="J74" s="321"/>
      <c r="K74" s="321">
        <f t="shared" si="22"/>
        <v>0</v>
      </c>
      <c r="L74" s="321">
        <f t="shared" si="22"/>
        <v>0</v>
      </c>
      <c r="M74" s="321">
        <f t="shared" si="22"/>
        <v>0</v>
      </c>
      <c r="N74" s="321">
        <f t="shared" si="22"/>
        <v>0</v>
      </c>
      <c r="O74" s="321">
        <f t="shared" si="22"/>
        <v>0</v>
      </c>
      <c r="P74" s="321">
        <f t="shared" si="22"/>
        <v>0</v>
      </c>
      <c r="Q74" s="321">
        <f t="shared" si="22"/>
        <v>0</v>
      </c>
      <c r="R74" s="321">
        <f t="shared" si="22"/>
        <v>0</v>
      </c>
      <c r="S74" s="321">
        <f t="shared" si="22"/>
        <v>0</v>
      </c>
      <c r="T74" s="321">
        <f t="shared" si="22"/>
        <v>0</v>
      </c>
      <c r="U74" s="321">
        <f t="shared" si="22"/>
        <v>0</v>
      </c>
      <c r="V74" s="321">
        <f t="shared" si="22"/>
        <v>0</v>
      </c>
      <c r="W74" s="321">
        <f t="shared" si="22"/>
        <v>0</v>
      </c>
      <c r="X74" s="321">
        <f t="shared" si="22"/>
        <v>0</v>
      </c>
      <c r="Y74" s="321">
        <f t="shared" si="22"/>
        <v>0</v>
      </c>
      <c r="Z74" s="321">
        <f t="shared" si="22"/>
        <v>0</v>
      </c>
      <c r="AA74" s="321">
        <f t="shared" si="22"/>
        <v>0</v>
      </c>
      <c r="AB74" s="321">
        <f t="shared" si="22"/>
        <v>0</v>
      </c>
      <c r="AC74" s="321">
        <f t="shared" si="22"/>
        <v>0</v>
      </c>
      <c r="AD74" s="321">
        <f t="shared" si="22"/>
        <v>0</v>
      </c>
      <c r="AE74" s="321">
        <f t="shared" si="22"/>
        <v>0</v>
      </c>
      <c r="AF74" s="321">
        <f t="shared" si="22"/>
        <v>0</v>
      </c>
      <c r="AG74" s="321">
        <f t="shared" si="22"/>
        <v>0</v>
      </c>
      <c r="AH74" s="321">
        <f t="shared" si="22"/>
        <v>0</v>
      </c>
      <c r="AI74" s="322"/>
      <c r="AJ74" s="322" t="str">
        <f t="shared" si="13"/>
        <v>-</v>
      </c>
      <c r="AK74" s="323"/>
      <c r="AL74" s="1" t="s">
        <v>192</v>
      </c>
    </row>
    <row r="75" spans="1:38" ht="71.25">
      <c r="A75" s="331" t="s">
        <v>73</v>
      </c>
      <c r="B75" s="332" t="s">
        <v>70</v>
      </c>
      <c r="C75" s="333"/>
      <c r="D75" s="334">
        <v>0</v>
      </c>
      <c r="E75" s="334">
        <f t="shared" ref="E75:AH75" si="23">SUM(E76:E78)</f>
        <v>0</v>
      </c>
      <c r="F75" s="334">
        <f t="shared" si="23"/>
        <v>0</v>
      </c>
      <c r="G75" s="334">
        <f t="shared" si="23"/>
        <v>0</v>
      </c>
      <c r="H75" s="334">
        <f t="shared" si="23"/>
        <v>0</v>
      </c>
      <c r="I75" s="334"/>
      <c r="J75" s="334"/>
      <c r="K75" s="334">
        <f t="shared" si="23"/>
        <v>0</v>
      </c>
      <c r="L75" s="334">
        <f t="shared" si="23"/>
        <v>0</v>
      </c>
      <c r="M75" s="334">
        <f t="shared" si="23"/>
        <v>0</v>
      </c>
      <c r="N75" s="334">
        <f t="shared" si="23"/>
        <v>0</v>
      </c>
      <c r="O75" s="334">
        <f t="shared" si="23"/>
        <v>0</v>
      </c>
      <c r="P75" s="334">
        <f t="shared" si="23"/>
        <v>0</v>
      </c>
      <c r="Q75" s="334">
        <f t="shared" si="23"/>
        <v>0</v>
      </c>
      <c r="R75" s="334">
        <f t="shared" si="23"/>
        <v>0</v>
      </c>
      <c r="S75" s="334">
        <f t="shared" si="23"/>
        <v>0</v>
      </c>
      <c r="T75" s="334">
        <f t="shared" si="23"/>
        <v>0</v>
      </c>
      <c r="U75" s="334">
        <f t="shared" si="23"/>
        <v>0</v>
      </c>
      <c r="V75" s="334">
        <f t="shared" si="23"/>
        <v>0</v>
      </c>
      <c r="W75" s="334">
        <f t="shared" si="23"/>
        <v>0</v>
      </c>
      <c r="X75" s="334">
        <f t="shared" si="23"/>
        <v>0</v>
      </c>
      <c r="Y75" s="334">
        <f t="shared" si="23"/>
        <v>0</v>
      </c>
      <c r="Z75" s="334">
        <f t="shared" si="23"/>
        <v>0</v>
      </c>
      <c r="AA75" s="334">
        <f t="shared" si="23"/>
        <v>0</v>
      </c>
      <c r="AB75" s="334">
        <f t="shared" si="23"/>
        <v>0</v>
      </c>
      <c r="AC75" s="334">
        <f t="shared" si="23"/>
        <v>0</v>
      </c>
      <c r="AD75" s="334">
        <f t="shared" si="23"/>
        <v>0</v>
      </c>
      <c r="AE75" s="334">
        <f t="shared" si="23"/>
        <v>0</v>
      </c>
      <c r="AF75" s="334">
        <f t="shared" si="23"/>
        <v>0</v>
      </c>
      <c r="AG75" s="334">
        <f t="shared" si="23"/>
        <v>0</v>
      </c>
      <c r="AH75" s="334">
        <f t="shared" si="23"/>
        <v>0</v>
      </c>
      <c r="AI75" s="335"/>
      <c r="AJ75" s="335" t="str">
        <f t="shared" si="13"/>
        <v>-</v>
      </c>
      <c r="AK75" s="336"/>
      <c r="AL75" s="1" t="s">
        <v>192</v>
      </c>
    </row>
    <row r="76" spans="1:38">
      <c r="A76" s="324" t="s">
        <v>73</v>
      </c>
      <c r="B76" s="329" t="s">
        <v>58</v>
      </c>
      <c r="C76" s="296"/>
      <c r="D76" s="297"/>
      <c r="E76" s="297"/>
      <c r="F76" s="297"/>
      <c r="G76" s="297"/>
      <c r="H76" s="297"/>
      <c r="I76" s="297"/>
      <c r="J76" s="297"/>
      <c r="K76" s="297"/>
      <c r="L76" s="297"/>
      <c r="M76" s="297"/>
      <c r="N76" s="297"/>
      <c r="O76" s="297"/>
      <c r="P76" s="297"/>
      <c r="Q76" s="297"/>
      <c r="R76" s="297"/>
      <c r="S76" s="297"/>
      <c r="T76" s="297"/>
      <c r="U76" s="297"/>
      <c r="V76" s="297"/>
      <c r="W76" s="297"/>
      <c r="X76" s="297"/>
      <c r="Y76" s="297"/>
      <c r="Z76" s="297"/>
      <c r="AA76" s="297"/>
      <c r="AB76" s="297"/>
      <c r="AC76" s="297"/>
      <c r="AD76" s="297"/>
      <c r="AE76" s="297"/>
      <c r="AF76" s="297"/>
      <c r="AG76" s="297"/>
      <c r="AH76" s="297"/>
      <c r="AI76" s="298"/>
      <c r="AJ76" s="298" t="str">
        <f t="shared" si="13"/>
        <v>-</v>
      </c>
      <c r="AK76" s="326"/>
    </row>
    <row r="77" spans="1:38">
      <c r="A77" s="324" t="s">
        <v>73</v>
      </c>
      <c r="B77" s="329" t="s">
        <v>58</v>
      </c>
      <c r="C77" s="296"/>
      <c r="D77" s="297"/>
      <c r="E77" s="297"/>
      <c r="F77" s="297"/>
      <c r="G77" s="297"/>
      <c r="H77" s="297"/>
      <c r="I77" s="297"/>
      <c r="J77" s="297"/>
      <c r="K77" s="297"/>
      <c r="L77" s="297"/>
      <c r="M77" s="297"/>
      <c r="N77" s="297"/>
      <c r="O77" s="297"/>
      <c r="P77" s="297"/>
      <c r="Q77" s="297"/>
      <c r="R77" s="297"/>
      <c r="S77" s="297"/>
      <c r="T77" s="297"/>
      <c r="U77" s="297"/>
      <c r="V77" s="297"/>
      <c r="W77" s="297"/>
      <c r="X77" s="297"/>
      <c r="Y77" s="297"/>
      <c r="Z77" s="297"/>
      <c r="AA77" s="297"/>
      <c r="AB77" s="297"/>
      <c r="AC77" s="297"/>
      <c r="AD77" s="297"/>
      <c r="AE77" s="297"/>
      <c r="AF77" s="297"/>
      <c r="AG77" s="297"/>
      <c r="AH77" s="297"/>
      <c r="AI77" s="298"/>
      <c r="AJ77" s="298" t="str">
        <f t="shared" si="13"/>
        <v>-</v>
      </c>
      <c r="AK77" s="326"/>
    </row>
    <row r="78" spans="1:38">
      <c r="A78" s="324" t="s">
        <v>59</v>
      </c>
      <c r="B78" s="295" t="s">
        <v>59</v>
      </c>
      <c r="C78" s="296"/>
      <c r="D78" s="297"/>
      <c r="E78" s="297"/>
      <c r="F78" s="297"/>
      <c r="G78" s="297"/>
      <c r="H78" s="297"/>
      <c r="I78" s="297"/>
      <c r="J78" s="297"/>
      <c r="K78" s="297"/>
      <c r="L78" s="297"/>
      <c r="M78" s="297"/>
      <c r="N78" s="297"/>
      <c r="O78" s="297"/>
      <c r="P78" s="297"/>
      <c r="Q78" s="297"/>
      <c r="R78" s="297"/>
      <c r="S78" s="297"/>
      <c r="T78" s="297"/>
      <c r="U78" s="297"/>
      <c r="V78" s="297"/>
      <c r="W78" s="297"/>
      <c r="X78" s="297"/>
      <c r="Y78" s="297"/>
      <c r="Z78" s="297"/>
      <c r="AA78" s="297"/>
      <c r="AB78" s="297"/>
      <c r="AC78" s="297"/>
      <c r="AD78" s="297"/>
      <c r="AE78" s="297"/>
      <c r="AF78" s="297"/>
      <c r="AG78" s="297"/>
      <c r="AH78" s="297"/>
      <c r="AI78" s="298"/>
      <c r="AJ78" s="298" t="str">
        <f t="shared" si="13"/>
        <v>-</v>
      </c>
      <c r="AK78" s="326"/>
    </row>
    <row r="79" spans="1:38" ht="57">
      <c r="A79" s="331" t="s">
        <v>73</v>
      </c>
      <c r="B79" s="332" t="s">
        <v>71</v>
      </c>
      <c r="C79" s="333"/>
      <c r="D79" s="334">
        <v>0</v>
      </c>
      <c r="E79" s="334">
        <f t="shared" ref="E79:AH79" si="24">SUM(E80:E82)</f>
        <v>0</v>
      </c>
      <c r="F79" s="334">
        <f t="shared" si="24"/>
        <v>0</v>
      </c>
      <c r="G79" s="334">
        <f t="shared" si="24"/>
        <v>0</v>
      </c>
      <c r="H79" s="334">
        <f t="shared" si="24"/>
        <v>0</v>
      </c>
      <c r="I79" s="334"/>
      <c r="J79" s="334"/>
      <c r="K79" s="334">
        <f t="shared" si="24"/>
        <v>0</v>
      </c>
      <c r="L79" s="334">
        <f t="shared" si="24"/>
        <v>0</v>
      </c>
      <c r="M79" s="334">
        <f t="shared" si="24"/>
        <v>0</v>
      </c>
      <c r="N79" s="334">
        <f t="shared" si="24"/>
        <v>0</v>
      </c>
      <c r="O79" s="334">
        <f t="shared" si="24"/>
        <v>0</v>
      </c>
      <c r="P79" s="334">
        <f t="shared" si="24"/>
        <v>0</v>
      </c>
      <c r="Q79" s="334">
        <f t="shared" si="24"/>
        <v>0</v>
      </c>
      <c r="R79" s="334">
        <f t="shared" si="24"/>
        <v>0</v>
      </c>
      <c r="S79" s="334">
        <f t="shared" si="24"/>
        <v>0</v>
      </c>
      <c r="T79" s="334">
        <f t="shared" si="24"/>
        <v>0</v>
      </c>
      <c r="U79" s="334">
        <f t="shared" si="24"/>
        <v>0</v>
      </c>
      <c r="V79" s="334">
        <f t="shared" si="24"/>
        <v>0</v>
      </c>
      <c r="W79" s="334">
        <f t="shared" si="24"/>
        <v>0</v>
      </c>
      <c r="X79" s="334">
        <f t="shared" si="24"/>
        <v>0</v>
      </c>
      <c r="Y79" s="334">
        <f t="shared" si="24"/>
        <v>0</v>
      </c>
      <c r="Z79" s="334">
        <f t="shared" si="24"/>
        <v>0</v>
      </c>
      <c r="AA79" s="334">
        <f t="shared" si="24"/>
        <v>0</v>
      </c>
      <c r="AB79" s="334">
        <f t="shared" si="24"/>
        <v>0</v>
      </c>
      <c r="AC79" s="334">
        <f t="shared" si="24"/>
        <v>0</v>
      </c>
      <c r="AD79" s="334">
        <f t="shared" si="24"/>
        <v>0</v>
      </c>
      <c r="AE79" s="334">
        <f t="shared" si="24"/>
        <v>0</v>
      </c>
      <c r="AF79" s="334">
        <f t="shared" si="24"/>
        <v>0</v>
      </c>
      <c r="AG79" s="334">
        <f t="shared" si="24"/>
        <v>0</v>
      </c>
      <c r="AH79" s="334">
        <f t="shared" si="24"/>
        <v>0</v>
      </c>
      <c r="AI79" s="335"/>
      <c r="AJ79" s="335" t="str">
        <f t="shared" si="13"/>
        <v>-</v>
      </c>
      <c r="AK79" s="336"/>
      <c r="AL79" s="1" t="s">
        <v>192</v>
      </c>
    </row>
    <row r="80" spans="1:38">
      <c r="A80" s="324" t="s">
        <v>73</v>
      </c>
      <c r="B80" s="329" t="s">
        <v>58</v>
      </c>
      <c r="C80" s="296"/>
      <c r="D80" s="297"/>
      <c r="E80" s="297"/>
      <c r="F80" s="297"/>
      <c r="G80" s="297"/>
      <c r="H80" s="297"/>
      <c r="I80" s="297"/>
      <c r="J80" s="297"/>
      <c r="K80" s="297"/>
      <c r="L80" s="297"/>
      <c r="M80" s="297"/>
      <c r="N80" s="297"/>
      <c r="O80" s="297"/>
      <c r="P80" s="297"/>
      <c r="Q80" s="297"/>
      <c r="R80" s="297"/>
      <c r="S80" s="297"/>
      <c r="T80" s="297"/>
      <c r="U80" s="297"/>
      <c r="V80" s="297"/>
      <c r="W80" s="297"/>
      <c r="X80" s="297"/>
      <c r="Y80" s="297"/>
      <c r="Z80" s="297"/>
      <c r="AA80" s="297"/>
      <c r="AB80" s="297"/>
      <c r="AC80" s="297"/>
      <c r="AD80" s="297"/>
      <c r="AE80" s="297"/>
      <c r="AF80" s="297"/>
      <c r="AG80" s="297"/>
      <c r="AH80" s="297"/>
      <c r="AI80" s="298"/>
      <c r="AJ80" s="298" t="str">
        <f t="shared" si="13"/>
        <v>-</v>
      </c>
      <c r="AK80" s="326"/>
    </row>
    <row r="81" spans="1:51">
      <c r="A81" s="324" t="s">
        <v>73</v>
      </c>
      <c r="B81" s="329" t="s">
        <v>58</v>
      </c>
      <c r="C81" s="296"/>
      <c r="D81" s="297"/>
      <c r="E81" s="297"/>
      <c r="F81" s="297"/>
      <c r="G81" s="297"/>
      <c r="H81" s="297"/>
      <c r="I81" s="297"/>
      <c r="J81" s="297"/>
      <c r="K81" s="297"/>
      <c r="L81" s="297"/>
      <c r="M81" s="297"/>
      <c r="N81" s="297"/>
      <c r="O81" s="297"/>
      <c r="P81" s="297"/>
      <c r="Q81" s="297"/>
      <c r="R81" s="297"/>
      <c r="S81" s="297"/>
      <c r="T81" s="297"/>
      <c r="U81" s="297"/>
      <c r="V81" s="297"/>
      <c r="W81" s="297"/>
      <c r="X81" s="297"/>
      <c r="Y81" s="297"/>
      <c r="Z81" s="297"/>
      <c r="AA81" s="297"/>
      <c r="AB81" s="297"/>
      <c r="AC81" s="297"/>
      <c r="AD81" s="297"/>
      <c r="AE81" s="297"/>
      <c r="AF81" s="297"/>
      <c r="AG81" s="297"/>
      <c r="AH81" s="297"/>
      <c r="AI81" s="298"/>
      <c r="AJ81" s="298" t="str">
        <f t="shared" si="13"/>
        <v>-</v>
      </c>
      <c r="AK81" s="326"/>
    </row>
    <row r="82" spans="1:51">
      <c r="A82" s="324" t="s">
        <v>59</v>
      </c>
      <c r="B82" s="295" t="s">
        <v>59</v>
      </c>
      <c r="C82" s="296"/>
      <c r="D82" s="297"/>
      <c r="E82" s="297"/>
      <c r="F82" s="297"/>
      <c r="G82" s="297"/>
      <c r="H82" s="297"/>
      <c r="I82" s="297"/>
      <c r="J82" s="297"/>
      <c r="K82" s="297"/>
      <c r="L82" s="297"/>
      <c r="M82" s="297"/>
      <c r="N82" s="297"/>
      <c r="O82" s="297"/>
      <c r="P82" s="297"/>
      <c r="Q82" s="297"/>
      <c r="R82" s="297"/>
      <c r="S82" s="297"/>
      <c r="T82" s="297"/>
      <c r="U82" s="297"/>
      <c r="V82" s="297"/>
      <c r="W82" s="297"/>
      <c r="X82" s="297"/>
      <c r="Y82" s="297"/>
      <c r="Z82" s="297"/>
      <c r="AA82" s="297"/>
      <c r="AB82" s="297"/>
      <c r="AC82" s="297"/>
      <c r="AD82" s="297"/>
      <c r="AE82" s="297"/>
      <c r="AF82" s="297"/>
      <c r="AG82" s="297"/>
      <c r="AH82" s="297"/>
      <c r="AI82" s="298"/>
      <c r="AJ82" s="298" t="str">
        <f t="shared" si="13"/>
        <v>-</v>
      </c>
      <c r="AK82" s="326"/>
      <c r="AY82" s="1">
        <v>1</v>
      </c>
    </row>
    <row r="83" spans="1:51" ht="57">
      <c r="A83" s="331" t="s">
        <v>73</v>
      </c>
      <c r="B83" s="332" t="s">
        <v>74</v>
      </c>
      <c r="C83" s="333"/>
      <c r="D83" s="334">
        <v>0</v>
      </c>
      <c r="E83" s="334">
        <f t="shared" ref="E83:AH83" si="25">SUM(E84:E86)</f>
        <v>0</v>
      </c>
      <c r="F83" s="334">
        <f t="shared" si="25"/>
        <v>0</v>
      </c>
      <c r="G83" s="334">
        <f t="shared" si="25"/>
        <v>0</v>
      </c>
      <c r="H83" s="334">
        <f t="shared" si="25"/>
        <v>0</v>
      </c>
      <c r="I83" s="334"/>
      <c r="J83" s="334"/>
      <c r="K83" s="334">
        <f t="shared" si="25"/>
        <v>0</v>
      </c>
      <c r="L83" s="334">
        <f t="shared" si="25"/>
        <v>0</v>
      </c>
      <c r="M83" s="334">
        <f t="shared" si="25"/>
        <v>0</v>
      </c>
      <c r="N83" s="334">
        <f t="shared" si="25"/>
        <v>0</v>
      </c>
      <c r="O83" s="334">
        <f t="shared" si="25"/>
        <v>0</v>
      </c>
      <c r="P83" s="334">
        <f t="shared" si="25"/>
        <v>0</v>
      </c>
      <c r="Q83" s="334">
        <f t="shared" si="25"/>
        <v>0</v>
      </c>
      <c r="R83" s="334">
        <f t="shared" si="25"/>
        <v>0</v>
      </c>
      <c r="S83" s="334">
        <f t="shared" si="25"/>
        <v>0</v>
      </c>
      <c r="T83" s="334">
        <f t="shared" si="25"/>
        <v>0</v>
      </c>
      <c r="U83" s="334">
        <f t="shared" si="25"/>
        <v>0</v>
      </c>
      <c r="V83" s="334">
        <f t="shared" si="25"/>
        <v>0</v>
      </c>
      <c r="W83" s="334">
        <f t="shared" si="25"/>
        <v>0</v>
      </c>
      <c r="X83" s="334">
        <f t="shared" si="25"/>
        <v>0</v>
      </c>
      <c r="Y83" s="334">
        <f t="shared" si="25"/>
        <v>0</v>
      </c>
      <c r="Z83" s="334">
        <f t="shared" si="25"/>
        <v>0</v>
      </c>
      <c r="AA83" s="334">
        <f t="shared" si="25"/>
        <v>0</v>
      </c>
      <c r="AB83" s="334">
        <f t="shared" si="25"/>
        <v>0</v>
      </c>
      <c r="AC83" s="334">
        <f t="shared" si="25"/>
        <v>0</v>
      </c>
      <c r="AD83" s="334">
        <f t="shared" si="25"/>
        <v>0</v>
      </c>
      <c r="AE83" s="334">
        <f t="shared" si="25"/>
        <v>0</v>
      </c>
      <c r="AF83" s="334">
        <f t="shared" si="25"/>
        <v>0</v>
      </c>
      <c r="AG83" s="334">
        <f t="shared" si="25"/>
        <v>0</v>
      </c>
      <c r="AH83" s="334">
        <f t="shared" si="25"/>
        <v>0</v>
      </c>
      <c r="AI83" s="335"/>
      <c r="AJ83" s="335" t="str">
        <f t="shared" si="13"/>
        <v>-</v>
      </c>
      <c r="AK83" s="336"/>
      <c r="AL83" s="1" t="s">
        <v>192</v>
      </c>
    </row>
    <row r="84" spans="1:51">
      <c r="A84" s="324" t="s">
        <v>73</v>
      </c>
      <c r="B84" s="329" t="s">
        <v>58</v>
      </c>
      <c r="C84" s="296"/>
      <c r="D84" s="297"/>
      <c r="E84" s="297"/>
      <c r="F84" s="297"/>
      <c r="G84" s="297"/>
      <c r="H84" s="297"/>
      <c r="I84" s="297"/>
      <c r="J84" s="297"/>
      <c r="K84" s="297"/>
      <c r="L84" s="297"/>
      <c r="M84" s="297"/>
      <c r="N84" s="297"/>
      <c r="O84" s="297"/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297"/>
      <c r="AA84" s="297"/>
      <c r="AB84" s="297"/>
      <c r="AC84" s="297"/>
      <c r="AD84" s="297"/>
      <c r="AE84" s="297"/>
      <c r="AF84" s="297"/>
      <c r="AG84" s="297"/>
      <c r="AH84" s="297"/>
      <c r="AI84" s="298"/>
      <c r="AJ84" s="298" t="str">
        <f t="shared" si="13"/>
        <v>-</v>
      </c>
      <c r="AK84" s="326"/>
    </row>
    <row r="85" spans="1:51">
      <c r="A85" s="324" t="s">
        <v>73</v>
      </c>
      <c r="B85" s="329" t="s">
        <v>58</v>
      </c>
      <c r="C85" s="296"/>
      <c r="D85" s="297"/>
      <c r="E85" s="297"/>
      <c r="F85" s="297"/>
      <c r="G85" s="297"/>
      <c r="H85" s="297"/>
      <c r="I85" s="297"/>
      <c r="J85" s="297"/>
      <c r="K85" s="297"/>
      <c r="L85" s="297"/>
      <c r="M85" s="297"/>
      <c r="N85" s="297"/>
      <c r="O85" s="297"/>
      <c r="P85" s="297"/>
      <c r="Q85" s="297"/>
      <c r="R85" s="297"/>
      <c r="S85" s="297"/>
      <c r="T85" s="297"/>
      <c r="U85" s="297"/>
      <c r="V85" s="297"/>
      <c r="W85" s="297"/>
      <c r="X85" s="297"/>
      <c r="Y85" s="297"/>
      <c r="Z85" s="297"/>
      <c r="AA85" s="297"/>
      <c r="AB85" s="297"/>
      <c r="AC85" s="297"/>
      <c r="AD85" s="297"/>
      <c r="AE85" s="297"/>
      <c r="AF85" s="297"/>
      <c r="AG85" s="297"/>
      <c r="AH85" s="297"/>
      <c r="AI85" s="298"/>
      <c r="AJ85" s="298" t="str">
        <f t="shared" si="13"/>
        <v>-</v>
      </c>
      <c r="AK85" s="326"/>
    </row>
    <row r="86" spans="1:51">
      <c r="A86" s="324" t="s">
        <v>59</v>
      </c>
      <c r="B86" s="295" t="s">
        <v>59</v>
      </c>
      <c r="C86" s="296"/>
      <c r="D86" s="297"/>
      <c r="E86" s="297"/>
      <c r="F86" s="297"/>
      <c r="G86" s="297"/>
      <c r="H86" s="297"/>
      <c r="I86" s="297"/>
      <c r="J86" s="297"/>
      <c r="K86" s="297"/>
      <c r="L86" s="297"/>
      <c r="M86" s="297"/>
      <c r="N86" s="297"/>
      <c r="O86" s="297"/>
      <c r="P86" s="297"/>
      <c r="Q86" s="297"/>
      <c r="R86" s="297"/>
      <c r="S86" s="297"/>
      <c r="T86" s="297"/>
      <c r="U86" s="297"/>
      <c r="V86" s="297"/>
      <c r="W86" s="297"/>
      <c r="X86" s="297"/>
      <c r="Y86" s="297"/>
      <c r="Z86" s="297"/>
      <c r="AA86" s="297"/>
      <c r="AB86" s="297"/>
      <c r="AC86" s="297"/>
      <c r="AD86" s="297"/>
      <c r="AE86" s="297"/>
      <c r="AF86" s="297"/>
      <c r="AG86" s="297"/>
      <c r="AH86" s="297"/>
      <c r="AI86" s="298"/>
      <c r="AJ86" s="298" t="str">
        <f t="shared" si="13"/>
        <v>-</v>
      </c>
      <c r="AK86" s="326"/>
    </row>
    <row r="87" spans="1:51" ht="57">
      <c r="A87" s="313" t="s">
        <v>75</v>
      </c>
      <c r="B87" s="314" t="s">
        <v>76</v>
      </c>
      <c r="C87" s="315"/>
      <c r="D87" s="316">
        <v>0</v>
      </c>
      <c r="E87" s="316">
        <f t="shared" ref="E87:AH87" si="26">E88+E92</f>
        <v>0</v>
      </c>
      <c r="F87" s="316">
        <f t="shared" si="26"/>
        <v>0</v>
      </c>
      <c r="G87" s="316">
        <f t="shared" si="26"/>
        <v>0</v>
      </c>
      <c r="H87" s="316">
        <f t="shared" si="26"/>
        <v>0</v>
      </c>
      <c r="I87" s="316"/>
      <c r="J87" s="316"/>
      <c r="K87" s="316">
        <f t="shared" si="26"/>
        <v>0</v>
      </c>
      <c r="L87" s="316">
        <f t="shared" si="26"/>
        <v>0</v>
      </c>
      <c r="M87" s="316">
        <f t="shared" si="26"/>
        <v>0</v>
      </c>
      <c r="N87" s="316">
        <f t="shared" si="26"/>
        <v>0</v>
      </c>
      <c r="O87" s="316">
        <f t="shared" si="26"/>
        <v>0</v>
      </c>
      <c r="P87" s="316">
        <f t="shared" si="26"/>
        <v>0</v>
      </c>
      <c r="Q87" s="316">
        <f t="shared" si="26"/>
        <v>0</v>
      </c>
      <c r="R87" s="316">
        <f t="shared" si="26"/>
        <v>0</v>
      </c>
      <c r="S87" s="316">
        <f t="shared" si="26"/>
        <v>0</v>
      </c>
      <c r="T87" s="316">
        <f t="shared" si="26"/>
        <v>0</v>
      </c>
      <c r="U87" s="316">
        <f t="shared" si="26"/>
        <v>0</v>
      </c>
      <c r="V87" s="316">
        <f t="shared" si="26"/>
        <v>0</v>
      </c>
      <c r="W87" s="316">
        <f t="shared" si="26"/>
        <v>0</v>
      </c>
      <c r="X87" s="316">
        <f t="shared" si="26"/>
        <v>0</v>
      </c>
      <c r="Y87" s="316">
        <f t="shared" si="26"/>
        <v>0</v>
      </c>
      <c r="Z87" s="316">
        <f t="shared" si="26"/>
        <v>0</v>
      </c>
      <c r="AA87" s="316">
        <f t="shared" si="26"/>
        <v>0</v>
      </c>
      <c r="AB87" s="316">
        <f t="shared" si="26"/>
        <v>0</v>
      </c>
      <c r="AC87" s="316">
        <f t="shared" si="26"/>
        <v>0</v>
      </c>
      <c r="AD87" s="316">
        <f t="shared" si="26"/>
        <v>0</v>
      </c>
      <c r="AE87" s="316">
        <f t="shared" si="26"/>
        <v>0</v>
      </c>
      <c r="AF87" s="316">
        <f t="shared" si="26"/>
        <v>0</v>
      </c>
      <c r="AG87" s="316">
        <f t="shared" si="26"/>
        <v>0</v>
      </c>
      <c r="AH87" s="316">
        <f t="shared" si="26"/>
        <v>0</v>
      </c>
      <c r="AI87" s="317"/>
      <c r="AJ87" s="317" t="str">
        <f t="shared" si="13"/>
        <v>-</v>
      </c>
      <c r="AK87" s="328"/>
      <c r="AL87" s="1" t="s">
        <v>192</v>
      </c>
    </row>
    <row r="88" spans="1:51" ht="42.75">
      <c r="A88" s="318" t="s">
        <v>77</v>
      </c>
      <c r="B88" s="319" t="s">
        <v>78</v>
      </c>
      <c r="C88" s="320"/>
      <c r="D88" s="321">
        <v>0</v>
      </c>
      <c r="E88" s="321">
        <f t="shared" ref="E88:AH88" si="27">SUM(E89:E91)</f>
        <v>0</v>
      </c>
      <c r="F88" s="321">
        <f t="shared" si="27"/>
        <v>0</v>
      </c>
      <c r="G88" s="321">
        <f t="shared" si="27"/>
        <v>0</v>
      </c>
      <c r="H88" s="321">
        <f t="shared" si="27"/>
        <v>0</v>
      </c>
      <c r="I88" s="321"/>
      <c r="J88" s="321"/>
      <c r="K88" s="321">
        <f t="shared" si="27"/>
        <v>0</v>
      </c>
      <c r="L88" s="321">
        <f t="shared" si="27"/>
        <v>0</v>
      </c>
      <c r="M88" s="321">
        <f t="shared" si="27"/>
        <v>0</v>
      </c>
      <c r="N88" s="321">
        <f t="shared" si="27"/>
        <v>0</v>
      </c>
      <c r="O88" s="321">
        <f t="shared" si="27"/>
        <v>0</v>
      </c>
      <c r="P88" s="321">
        <f t="shared" si="27"/>
        <v>0</v>
      </c>
      <c r="Q88" s="321">
        <f t="shared" si="27"/>
        <v>0</v>
      </c>
      <c r="R88" s="321">
        <f t="shared" si="27"/>
        <v>0</v>
      </c>
      <c r="S88" s="321">
        <f t="shared" si="27"/>
        <v>0</v>
      </c>
      <c r="T88" s="321">
        <f t="shared" si="27"/>
        <v>0</v>
      </c>
      <c r="U88" s="321">
        <f t="shared" si="27"/>
        <v>0</v>
      </c>
      <c r="V88" s="321">
        <f t="shared" si="27"/>
        <v>0</v>
      </c>
      <c r="W88" s="321">
        <f t="shared" si="27"/>
        <v>0</v>
      </c>
      <c r="X88" s="321">
        <f t="shared" si="27"/>
        <v>0</v>
      </c>
      <c r="Y88" s="321">
        <f t="shared" si="27"/>
        <v>0</v>
      </c>
      <c r="Z88" s="321">
        <f t="shared" si="27"/>
        <v>0</v>
      </c>
      <c r="AA88" s="321">
        <f t="shared" si="27"/>
        <v>0</v>
      </c>
      <c r="AB88" s="321">
        <f t="shared" si="27"/>
        <v>0</v>
      </c>
      <c r="AC88" s="321">
        <f t="shared" si="27"/>
        <v>0</v>
      </c>
      <c r="AD88" s="321">
        <f t="shared" si="27"/>
        <v>0</v>
      </c>
      <c r="AE88" s="321">
        <f t="shared" si="27"/>
        <v>0</v>
      </c>
      <c r="AF88" s="321">
        <f t="shared" si="27"/>
        <v>0</v>
      </c>
      <c r="AG88" s="321">
        <f t="shared" si="27"/>
        <v>0</v>
      </c>
      <c r="AH88" s="321">
        <f t="shared" si="27"/>
        <v>0</v>
      </c>
      <c r="AI88" s="322"/>
      <c r="AJ88" s="322" t="str">
        <f t="shared" si="13"/>
        <v>-</v>
      </c>
      <c r="AK88" s="323"/>
      <c r="AL88" s="1" t="s">
        <v>192</v>
      </c>
    </row>
    <row r="89" spans="1:51">
      <c r="A89" s="338" t="s">
        <v>77</v>
      </c>
      <c r="B89" s="337"/>
      <c r="C89" s="296"/>
      <c r="D89" s="297"/>
      <c r="E89" s="297"/>
      <c r="F89" s="297"/>
      <c r="G89" s="297"/>
      <c r="H89" s="297"/>
      <c r="I89" s="297"/>
      <c r="J89" s="297"/>
      <c r="K89" s="297"/>
      <c r="L89" s="297"/>
      <c r="M89" s="297"/>
      <c r="N89" s="297"/>
      <c r="O89" s="297"/>
      <c r="P89" s="297"/>
      <c r="Q89" s="297"/>
      <c r="R89" s="297"/>
      <c r="S89" s="297"/>
      <c r="T89" s="297"/>
      <c r="U89" s="297"/>
      <c r="V89" s="297"/>
      <c r="W89" s="297"/>
      <c r="X89" s="297"/>
      <c r="Y89" s="297"/>
      <c r="Z89" s="297"/>
      <c r="AA89" s="297"/>
      <c r="AB89" s="297"/>
      <c r="AC89" s="297"/>
      <c r="AD89" s="297"/>
      <c r="AE89" s="297"/>
      <c r="AF89" s="297"/>
      <c r="AG89" s="297"/>
      <c r="AH89" s="297"/>
      <c r="AI89" s="298"/>
      <c r="AJ89" s="298" t="str">
        <f t="shared" si="13"/>
        <v>-</v>
      </c>
      <c r="AK89" s="326"/>
    </row>
    <row r="90" spans="1:51">
      <c r="A90" s="338" t="s">
        <v>77</v>
      </c>
      <c r="B90" s="337"/>
      <c r="C90" s="296"/>
      <c r="D90" s="297"/>
      <c r="E90" s="297"/>
      <c r="F90" s="297"/>
      <c r="G90" s="297"/>
      <c r="H90" s="297"/>
      <c r="I90" s="297"/>
      <c r="J90" s="297"/>
      <c r="K90" s="297"/>
      <c r="L90" s="297"/>
      <c r="M90" s="297"/>
      <c r="N90" s="297"/>
      <c r="O90" s="297"/>
      <c r="P90" s="297"/>
      <c r="Q90" s="297"/>
      <c r="R90" s="297"/>
      <c r="S90" s="297"/>
      <c r="T90" s="297"/>
      <c r="U90" s="297"/>
      <c r="V90" s="297"/>
      <c r="W90" s="297"/>
      <c r="X90" s="297"/>
      <c r="Y90" s="297"/>
      <c r="Z90" s="297"/>
      <c r="AA90" s="297"/>
      <c r="AB90" s="297"/>
      <c r="AC90" s="297"/>
      <c r="AD90" s="297"/>
      <c r="AE90" s="297"/>
      <c r="AF90" s="297"/>
      <c r="AG90" s="297"/>
      <c r="AH90" s="297"/>
      <c r="AI90" s="298"/>
      <c r="AJ90" s="298" t="str">
        <f t="shared" si="13"/>
        <v>-</v>
      </c>
      <c r="AK90" s="326"/>
    </row>
    <row r="91" spans="1:51">
      <c r="A91" s="324" t="s">
        <v>59</v>
      </c>
      <c r="B91" s="295" t="s">
        <v>59</v>
      </c>
      <c r="C91" s="296"/>
      <c r="D91" s="297"/>
      <c r="E91" s="297"/>
      <c r="F91" s="297"/>
      <c r="G91" s="297"/>
      <c r="H91" s="297"/>
      <c r="I91" s="297"/>
      <c r="J91" s="297"/>
      <c r="K91" s="297"/>
      <c r="L91" s="297"/>
      <c r="M91" s="297"/>
      <c r="N91" s="297"/>
      <c r="O91" s="297"/>
      <c r="P91" s="297"/>
      <c r="Q91" s="297"/>
      <c r="R91" s="297"/>
      <c r="S91" s="297"/>
      <c r="T91" s="297"/>
      <c r="U91" s="297"/>
      <c r="V91" s="297"/>
      <c r="W91" s="297"/>
      <c r="X91" s="297"/>
      <c r="Y91" s="297"/>
      <c r="Z91" s="297"/>
      <c r="AA91" s="297"/>
      <c r="AB91" s="297"/>
      <c r="AC91" s="297"/>
      <c r="AD91" s="297"/>
      <c r="AE91" s="297"/>
      <c r="AF91" s="297"/>
      <c r="AG91" s="297"/>
      <c r="AH91" s="297"/>
      <c r="AI91" s="298"/>
      <c r="AJ91" s="298" t="str">
        <f t="shared" si="13"/>
        <v>-</v>
      </c>
      <c r="AK91" s="326"/>
    </row>
    <row r="92" spans="1:51" ht="57">
      <c r="A92" s="318" t="s">
        <v>79</v>
      </c>
      <c r="B92" s="319" t="s">
        <v>80</v>
      </c>
      <c r="C92" s="320"/>
      <c r="D92" s="321">
        <v>0</v>
      </c>
      <c r="E92" s="321">
        <f t="shared" ref="E92:AH92" si="28">SUM(E93:E96)</f>
        <v>0</v>
      </c>
      <c r="F92" s="321">
        <f t="shared" si="28"/>
        <v>0</v>
      </c>
      <c r="G92" s="321">
        <f t="shared" si="28"/>
        <v>0</v>
      </c>
      <c r="H92" s="321">
        <f t="shared" si="28"/>
        <v>0</v>
      </c>
      <c r="I92" s="321"/>
      <c r="J92" s="321"/>
      <c r="K92" s="321">
        <f t="shared" si="28"/>
        <v>0</v>
      </c>
      <c r="L92" s="321">
        <f t="shared" si="28"/>
        <v>0</v>
      </c>
      <c r="M92" s="321">
        <f t="shared" si="28"/>
        <v>0</v>
      </c>
      <c r="N92" s="321">
        <f t="shared" si="28"/>
        <v>0</v>
      </c>
      <c r="O92" s="321">
        <f t="shared" si="28"/>
        <v>0</v>
      </c>
      <c r="P92" s="321">
        <f t="shared" si="28"/>
        <v>0</v>
      </c>
      <c r="Q92" s="321">
        <f t="shared" si="28"/>
        <v>0</v>
      </c>
      <c r="R92" s="321">
        <f t="shared" si="28"/>
        <v>0</v>
      </c>
      <c r="S92" s="321">
        <f t="shared" si="28"/>
        <v>0</v>
      </c>
      <c r="T92" s="321">
        <f t="shared" si="28"/>
        <v>0</v>
      </c>
      <c r="U92" s="321">
        <f t="shared" si="28"/>
        <v>0</v>
      </c>
      <c r="V92" s="321">
        <f t="shared" si="28"/>
        <v>0</v>
      </c>
      <c r="W92" s="321">
        <f t="shared" si="28"/>
        <v>0</v>
      </c>
      <c r="X92" s="321">
        <f t="shared" si="28"/>
        <v>0</v>
      </c>
      <c r="Y92" s="321">
        <f t="shared" si="28"/>
        <v>0</v>
      </c>
      <c r="Z92" s="321">
        <f t="shared" si="28"/>
        <v>0</v>
      </c>
      <c r="AA92" s="321">
        <f t="shared" si="28"/>
        <v>0</v>
      </c>
      <c r="AB92" s="321">
        <f t="shared" si="28"/>
        <v>0</v>
      </c>
      <c r="AC92" s="321">
        <f t="shared" si="28"/>
        <v>0</v>
      </c>
      <c r="AD92" s="321">
        <f t="shared" si="28"/>
        <v>0</v>
      </c>
      <c r="AE92" s="321">
        <f t="shared" si="28"/>
        <v>0</v>
      </c>
      <c r="AF92" s="321">
        <f t="shared" si="28"/>
        <v>0</v>
      </c>
      <c r="AG92" s="321">
        <f t="shared" si="28"/>
        <v>0</v>
      </c>
      <c r="AH92" s="321">
        <f t="shared" si="28"/>
        <v>0</v>
      </c>
      <c r="AI92" s="322"/>
      <c r="AJ92" s="322" t="str">
        <f t="shared" si="13"/>
        <v>-</v>
      </c>
      <c r="AK92" s="323"/>
      <c r="AL92" s="1" t="s">
        <v>192</v>
      </c>
    </row>
    <row r="93" spans="1:51">
      <c r="A93" s="338" t="s">
        <v>79</v>
      </c>
      <c r="B93" s="337"/>
      <c r="C93" s="296"/>
      <c r="D93" s="297"/>
      <c r="E93" s="297"/>
      <c r="F93" s="297"/>
      <c r="G93" s="297"/>
      <c r="H93" s="297"/>
      <c r="I93" s="297"/>
      <c r="J93" s="297"/>
      <c r="K93" s="297"/>
      <c r="L93" s="297"/>
      <c r="M93" s="297"/>
      <c r="N93" s="297"/>
      <c r="O93" s="297"/>
      <c r="P93" s="297"/>
      <c r="Q93" s="297"/>
      <c r="R93" s="297"/>
      <c r="S93" s="297"/>
      <c r="T93" s="297"/>
      <c r="U93" s="297"/>
      <c r="V93" s="297"/>
      <c r="W93" s="297"/>
      <c r="X93" s="297"/>
      <c r="Y93" s="297"/>
      <c r="Z93" s="297"/>
      <c r="AA93" s="297"/>
      <c r="AB93" s="297"/>
      <c r="AC93" s="297"/>
      <c r="AD93" s="297"/>
      <c r="AE93" s="297"/>
      <c r="AF93" s="297"/>
      <c r="AG93" s="297"/>
      <c r="AH93" s="297"/>
      <c r="AI93" s="298"/>
      <c r="AJ93" s="298" t="str">
        <f t="shared" si="13"/>
        <v>-</v>
      </c>
      <c r="AK93" s="326"/>
    </row>
    <row r="94" spans="1:51">
      <c r="A94" s="324"/>
      <c r="B94" s="329"/>
      <c r="C94" s="296"/>
      <c r="D94" s="297"/>
      <c r="E94" s="297"/>
      <c r="F94" s="297"/>
      <c r="G94" s="297"/>
      <c r="H94" s="297"/>
      <c r="I94" s="297"/>
      <c r="J94" s="297"/>
      <c r="K94" s="297"/>
      <c r="L94" s="297"/>
      <c r="M94" s="297"/>
      <c r="N94" s="297"/>
      <c r="O94" s="297"/>
      <c r="P94" s="297"/>
      <c r="Q94" s="297"/>
      <c r="R94" s="297"/>
      <c r="S94" s="297"/>
      <c r="T94" s="297"/>
      <c r="U94" s="297"/>
      <c r="V94" s="297"/>
      <c r="W94" s="297"/>
      <c r="X94" s="297"/>
      <c r="Y94" s="297"/>
      <c r="Z94" s="297"/>
      <c r="AA94" s="297"/>
      <c r="AB94" s="297"/>
      <c r="AC94" s="297"/>
      <c r="AD94" s="297"/>
      <c r="AE94" s="297"/>
      <c r="AF94" s="297"/>
      <c r="AG94" s="297"/>
      <c r="AH94" s="297"/>
      <c r="AI94" s="298"/>
      <c r="AJ94" s="298" t="str">
        <f t="shared" si="13"/>
        <v>-</v>
      </c>
      <c r="AK94" s="326"/>
    </row>
    <row r="95" spans="1:51">
      <c r="A95" s="324"/>
      <c r="B95" s="329"/>
      <c r="C95" s="296"/>
      <c r="D95" s="297"/>
      <c r="E95" s="297"/>
      <c r="F95" s="297"/>
      <c r="G95" s="297"/>
      <c r="H95" s="297"/>
      <c r="I95" s="297"/>
      <c r="J95" s="297"/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7"/>
      <c r="AH95" s="297"/>
      <c r="AI95" s="298"/>
      <c r="AJ95" s="298" t="str">
        <f t="shared" si="13"/>
        <v>-</v>
      </c>
      <c r="AK95" s="326"/>
    </row>
    <row r="96" spans="1:51">
      <c r="A96" s="324" t="s">
        <v>59</v>
      </c>
      <c r="B96" s="295" t="s">
        <v>59</v>
      </c>
      <c r="C96" s="296"/>
      <c r="D96" s="297"/>
      <c r="E96" s="297"/>
      <c r="F96" s="297"/>
      <c r="G96" s="297"/>
      <c r="H96" s="297"/>
      <c r="I96" s="297"/>
      <c r="J96" s="297"/>
      <c r="K96" s="297"/>
      <c r="L96" s="297"/>
      <c r="M96" s="297"/>
      <c r="N96" s="297"/>
      <c r="O96" s="297"/>
      <c r="P96" s="297"/>
      <c r="Q96" s="297"/>
      <c r="R96" s="297"/>
      <c r="S96" s="297"/>
      <c r="T96" s="297"/>
      <c r="U96" s="297"/>
      <c r="V96" s="297"/>
      <c r="W96" s="297"/>
      <c r="X96" s="297"/>
      <c r="Y96" s="297"/>
      <c r="Z96" s="297"/>
      <c r="AA96" s="297"/>
      <c r="AB96" s="297"/>
      <c r="AC96" s="297"/>
      <c r="AD96" s="297"/>
      <c r="AE96" s="297"/>
      <c r="AF96" s="297"/>
      <c r="AG96" s="297"/>
      <c r="AH96" s="297"/>
      <c r="AI96" s="298"/>
      <c r="AJ96" s="298" t="str">
        <f t="shared" si="13"/>
        <v>-</v>
      </c>
      <c r="AK96" s="326"/>
    </row>
    <row r="97" spans="1:43" ht="28.5">
      <c r="A97" s="299" t="s">
        <v>81</v>
      </c>
      <c r="B97" s="312" t="s">
        <v>82</v>
      </c>
      <c r="C97" s="301"/>
      <c r="D97" s="302">
        <v>82.547068389174882</v>
      </c>
      <c r="E97" s="302">
        <f t="shared" ref="E97:AH97" si="29">E98+E116+E134+E167</f>
        <v>0</v>
      </c>
      <c r="F97" s="302">
        <f t="shared" si="29"/>
        <v>109.74761763847457</v>
      </c>
      <c r="G97" s="302">
        <f t="shared" si="29"/>
        <v>0</v>
      </c>
      <c r="H97" s="302">
        <f t="shared" si="29"/>
        <v>534.79203315151392</v>
      </c>
      <c r="I97" s="302"/>
      <c r="J97" s="302"/>
      <c r="K97" s="302">
        <f t="shared" si="29"/>
        <v>0</v>
      </c>
      <c r="L97" s="302">
        <f t="shared" si="29"/>
        <v>317.49585297115078</v>
      </c>
      <c r="M97" s="302">
        <f t="shared" si="29"/>
        <v>0</v>
      </c>
      <c r="N97" s="302">
        <f t="shared" si="29"/>
        <v>64.819990970000006</v>
      </c>
      <c r="O97" s="302">
        <f t="shared" si="29"/>
        <v>0</v>
      </c>
      <c r="P97" s="302">
        <f t="shared" si="29"/>
        <v>7.6091180412120005</v>
      </c>
      <c r="Q97" s="302">
        <f t="shared" si="29"/>
        <v>0</v>
      </c>
      <c r="R97" s="302">
        <f t="shared" si="29"/>
        <v>7.6955267000000003</v>
      </c>
      <c r="S97" s="302">
        <f t="shared" si="29"/>
        <v>0</v>
      </c>
      <c r="T97" s="302">
        <f t="shared" si="29"/>
        <v>40.726058408695756</v>
      </c>
      <c r="U97" s="302">
        <f t="shared" si="29"/>
        <v>0</v>
      </c>
      <c r="V97" s="302">
        <f t="shared" si="29"/>
        <v>57.12446426999999</v>
      </c>
      <c r="W97" s="302">
        <f t="shared" si="29"/>
        <v>0</v>
      </c>
      <c r="X97" s="302">
        <f t="shared" si="29"/>
        <v>24.400754800645458</v>
      </c>
      <c r="Y97" s="302">
        <f t="shared" si="29"/>
        <v>0</v>
      </c>
      <c r="Z97" s="302">
        <f t="shared" si="29"/>
        <v>0</v>
      </c>
      <c r="AA97" s="302">
        <f t="shared" si="29"/>
        <v>0</v>
      </c>
      <c r="AB97" s="302">
        <f t="shared" si="29"/>
        <v>244.75992172059756</v>
      </c>
      <c r="AC97" s="302">
        <f t="shared" si="29"/>
        <v>0</v>
      </c>
      <c r="AD97" s="302">
        <f t="shared" si="29"/>
        <v>0</v>
      </c>
      <c r="AE97" s="302">
        <f t="shared" si="29"/>
        <v>0</v>
      </c>
      <c r="AF97" s="302">
        <f t="shared" si="29"/>
        <v>460.5662111570233</v>
      </c>
      <c r="AG97" s="302">
        <f t="shared" si="29"/>
        <v>0</v>
      </c>
      <c r="AH97" s="302">
        <f t="shared" si="29"/>
        <v>16.484814520092243</v>
      </c>
      <c r="AI97" s="303"/>
      <c r="AJ97" s="303">
        <f t="shared" si="13"/>
        <v>0.34105212250908612</v>
      </c>
      <c r="AK97" s="339"/>
      <c r="AL97" s="1" t="s">
        <v>192</v>
      </c>
    </row>
    <row r="98" spans="1:43" ht="42.75">
      <c r="A98" s="313" t="s">
        <v>83</v>
      </c>
      <c r="B98" s="314" t="s">
        <v>84</v>
      </c>
      <c r="C98" s="315"/>
      <c r="D98" s="316">
        <v>18.37077966101695</v>
      </c>
      <c r="E98" s="316">
        <f t="shared" ref="E98:AH98" si="30">E99+E112</f>
        <v>0</v>
      </c>
      <c r="F98" s="316">
        <f t="shared" si="30"/>
        <v>12.86109566</v>
      </c>
      <c r="G98" s="316">
        <f t="shared" si="30"/>
        <v>0</v>
      </c>
      <c r="H98" s="316">
        <f t="shared" si="30"/>
        <v>271.25136096603421</v>
      </c>
      <c r="I98" s="316"/>
      <c r="J98" s="316"/>
      <c r="K98" s="316">
        <f t="shared" si="30"/>
        <v>0</v>
      </c>
      <c r="L98" s="316">
        <f t="shared" si="30"/>
        <v>72.681356957306079</v>
      </c>
      <c r="M98" s="316">
        <f t="shared" si="30"/>
        <v>0</v>
      </c>
      <c r="N98" s="316">
        <f t="shared" si="30"/>
        <v>46.714063570000008</v>
      </c>
      <c r="O98" s="316">
        <f t="shared" si="30"/>
        <v>0</v>
      </c>
      <c r="P98" s="316">
        <f t="shared" si="30"/>
        <v>2.1614321300000001</v>
      </c>
      <c r="Q98" s="316">
        <f t="shared" si="30"/>
        <v>0</v>
      </c>
      <c r="R98" s="316">
        <f t="shared" si="30"/>
        <v>2.6819391700000006</v>
      </c>
      <c r="S98" s="316">
        <f t="shared" si="30"/>
        <v>0</v>
      </c>
      <c r="T98" s="316">
        <f t="shared" si="30"/>
        <v>34.707956305090512</v>
      </c>
      <c r="U98" s="316">
        <f t="shared" si="30"/>
        <v>0</v>
      </c>
      <c r="V98" s="316">
        <f t="shared" si="30"/>
        <v>44.032124399999994</v>
      </c>
      <c r="W98" s="316">
        <f t="shared" si="30"/>
        <v>0</v>
      </c>
      <c r="X98" s="316">
        <f t="shared" si="30"/>
        <v>11.779399954204555</v>
      </c>
      <c r="Y98" s="316">
        <f t="shared" si="30"/>
        <v>0</v>
      </c>
      <c r="Z98" s="316">
        <f t="shared" si="30"/>
        <v>0</v>
      </c>
      <c r="AA98" s="316">
        <f t="shared" si="30"/>
        <v>0</v>
      </c>
      <c r="AB98" s="316">
        <f t="shared" si="30"/>
        <v>24.032568568011012</v>
      </c>
      <c r="AC98" s="316">
        <f t="shared" si="30"/>
        <v>0</v>
      </c>
      <c r="AD98" s="316">
        <f t="shared" si="30"/>
        <v>0</v>
      </c>
      <c r="AE98" s="316">
        <f t="shared" si="30"/>
        <v>0</v>
      </c>
      <c r="AF98" s="316">
        <f t="shared" si="30"/>
        <v>224.53729739603423</v>
      </c>
      <c r="AG98" s="316">
        <f t="shared" si="30"/>
        <v>0</v>
      </c>
      <c r="AH98" s="316">
        <f t="shared" si="30"/>
        <v>9.8446751349094868</v>
      </c>
      <c r="AI98" s="317"/>
      <c r="AJ98" s="317">
        <f t="shared" ref="AJ98:AJ161" si="31">IFERROR(ABS((V98+R98)/(P98+T98)-1),"-")</f>
        <v>0.26701487474470254</v>
      </c>
      <c r="AK98" s="328"/>
      <c r="AL98" s="1" t="s">
        <v>192</v>
      </c>
    </row>
    <row r="99" spans="1:43" ht="28.5">
      <c r="A99" s="318" t="s">
        <v>85</v>
      </c>
      <c r="B99" s="319" t="s">
        <v>86</v>
      </c>
      <c r="C99" s="320"/>
      <c r="D99" s="321">
        <v>18.37077966101695</v>
      </c>
      <c r="E99" s="321">
        <f t="shared" ref="E99:AH99" si="32">SUM(E100:E111)</f>
        <v>0</v>
      </c>
      <c r="F99" s="321">
        <f t="shared" si="32"/>
        <v>12.86109566</v>
      </c>
      <c r="G99" s="321">
        <f t="shared" si="32"/>
        <v>0</v>
      </c>
      <c r="H99" s="321">
        <f t="shared" si="32"/>
        <v>271.25136096603421</v>
      </c>
      <c r="I99" s="321"/>
      <c r="J99" s="321"/>
      <c r="K99" s="321">
        <f t="shared" si="32"/>
        <v>0</v>
      </c>
      <c r="L99" s="321">
        <f t="shared" si="32"/>
        <v>72.681356957306079</v>
      </c>
      <c r="M99" s="321">
        <f t="shared" si="32"/>
        <v>0</v>
      </c>
      <c r="N99" s="321">
        <f t="shared" si="32"/>
        <v>46.714063570000008</v>
      </c>
      <c r="O99" s="321">
        <f t="shared" si="32"/>
        <v>0</v>
      </c>
      <c r="P99" s="321">
        <f t="shared" si="32"/>
        <v>2.1614321300000001</v>
      </c>
      <c r="Q99" s="321">
        <f t="shared" si="32"/>
        <v>0</v>
      </c>
      <c r="R99" s="321">
        <f t="shared" si="32"/>
        <v>2.6819391700000006</v>
      </c>
      <c r="S99" s="321">
        <f t="shared" si="32"/>
        <v>0</v>
      </c>
      <c r="T99" s="321">
        <f t="shared" si="32"/>
        <v>34.707956305090512</v>
      </c>
      <c r="U99" s="321">
        <f t="shared" si="32"/>
        <v>0</v>
      </c>
      <c r="V99" s="321">
        <f t="shared" si="32"/>
        <v>44.032124399999994</v>
      </c>
      <c r="W99" s="321">
        <f t="shared" si="32"/>
        <v>0</v>
      </c>
      <c r="X99" s="321">
        <f t="shared" si="32"/>
        <v>11.779399954204555</v>
      </c>
      <c r="Y99" s="321">
        <f t="shared" si="32"/>
        <v>0</v>
      </c>
      <c r="Z99" s="321">
        <f t="shared" si="32"/>
        <v>0</v>
      </c>
      <c r="AA99" s="321">
        <f t="shared" si="32"/>
        <v>0</v>
      </c>
      <c r="AB99" s="321">
        <f t="shared" si="32"/>
        <v>24.032568568011012</v>
      </c>
      <c r="AC99" s="321">
        <f t="shared" si="32"/>
        <v>0</v>
      </c>
      <c r="AD99" s="321">
        <f t="shared" si="32"/>
        <v>0</v>
      </c>
      <c r="AE99" s="321">
        <f t="shared" si="32"/>
        <v>0</v>
      </c>
      <c r="AF99" s="321">
        <f t="shared" si="32"/>
        <v>224.53729739603423</v>
      </c>
      <c r="AG99" s="321">
        <f t="shared" si="32"/>
        <v>0</v>
      </c>
      <c r="AH99" s="321">
        <f t="shared" si="32"/>
        <v>9.8446751349094868</v>
      </c>
      <c r="AI99" s="322"/>
      <c r="AJ99" s="322">
        <f t="shared" si="31"/>
        <v>0.26701487474470254</v>
      </c>
      <c r="AK99" s="323"/>
      <c r="AL99" s="1" t="s">
        <v>192</v>
      </c>
    </row>
    <row r="100" spans="1:43" ht="18" customHeight="1">
      <c r="A100" s="324" t="s">
        <v>487</v>
      </c>
      <c r="B100" s="212" t="s">
        <v>488</v>
      </c>
      <c r="C100" s="296" t="s">
        <v>489</v>
      </c>
      <c r="D100" s="297">
        <v>2.9670000000000001</v>
      </c>
      <c r="E100" s="297" t="s">
        <v>199</v>
      </c>
      <c r="F100" s="297">
        <v>7.4973099999999997</v>
      </c>
      <c r="G100" s="297" t="s">
        <v>199</v>
      </c>
      <c r="H100" s="297">
        <v>5.5419551823728819</v>
      </c>
      <c r="I100" s="297"/>
      <c r="J100" s="297"/>
      <c r="K100" s="297" t="s">
        <v>199</v>
      </c>
      <c r="L100" s="297">
        <v>5.541955219661018</v>
      </c>
      <c r="M100" s="297" t="s">
        <v>199</v>
      </c>
      <c r="N100" s="297">
        <v>0.18885879999999999</v>
      </c>
      <c r="O100" s="297" t="s">
        <v>199</v>
      </c>
      <c r="P100" s="297">
        <v>9.2782719999999999E-2</v>
      </c>
      <c r="Q100" s="297" t="s">
        <v>199</v>
      </c>
      <c r="R100" s="297">
        <v>0.18278272000000001</v>
      </c>
      <c r="S100" s="297" t="s">
        <v>199</v>
      </c>
      <c r="T100" s="297">
        <v>3.8466851954237291</v>
      </c>
      <c r="U100" s="297" t="s">
        <v>199</v>
      </c>
      <c r="V100" s="297">
        <v>6.0760799999999907E-3</v>
      </c>
      <c r="W100" s="297" t="s">
        <v>199</v>
      </c>
      <c r="X100" s="297">
        <v>0</v>
      </c>
      <c r="Y100" s="297" t="s">
        <v>199</v>
      </c>
      <c r="Z100" s="297">
        <v>0</v>
      </c>
      <c r="AA100" s="297" t="s">
        <v>199</v>
      </c>
      <c r="AB100" s="297">
        <v>1.6024873042372885</v>
      </c>
      <c r="AC100" s="297" t="s">
        <v>199</v>
      </c>
      <c r="AD100" s="297">
        <v>0</v>
      </c>
      <c r="AE100" s="297" t="s">
        <v>199</v>
      </c>
      <c r="AF100" s="297">
        <v>5.3530963823728817</v>
      </c>
      <c r="AG100" s="297" t="s">
        <v>199</v>
      </c>
      <c r="AH100" s="297">
        <v>-3.7506091154237291</v>
      </c>
      <c r="AI100" s="298" t="s">
        <v>192</v>
      </c>
      <c r="AJ100" s="298">
        <f t="shared" si="31"/>
        <v>0.95205982024613434</v>
      </c>
      <c r="AK100" s="326" t="s">
        <v>490</v>
      </c>
      <c r="AM100" s="327"/>
      <c r="AQ100" s="1">
        <v>23</v>
      </c>
    </row>
    <row r="101" spans="1:43" ht="18" customHeight="1">
      <c r="A101" s="324" t="s">
        <v>491</v>
      </c>
      <c r="B101" s="325" t="s">
        <v>492</v>
      </c>
      <c r="C101" s="296" t="s">
        <v>493</v>
      </c>
      <c r="D101" s="297" t="s">
        <v>199</v>
      </c>
      <c r="E101" s="297" t="s">
        <v>199</v>
      </c>
      <c r="F101" s="297">
        <v>0.10011100000000001</v>
      </c>
      <c r="G101" s="297" t="s">
        <v>199</v>
      </c>
      <c r="H101" s="297">
        <v>5.8224299999999998</v>
      </c>
      <c r="I101" s="297"/>
      <c r="J101" s="297"/>
      <c r="K101" s="297" t="s">
        <v>199</v>
      </c>
      <c r="L101" s="297">
        <v>2.8015999999999999E-2</v>
      </c>
      <c r="M101" s="297" t="s">
        <v>199</v>
      </c>
      <c r="N101" s="297">
        <v>2.2974989999999997E-2</v>
      </c>
      <c r="O101" s="297" t="s">
        <v>199</v>
      </c>
      <c r="P101" s="297">
        <v>2.8015999999999999E-2</v>
      </c>
      <c r="Q101" s="297" t="s">
        <v>199</v>
      </c>
      <c r="R101" s="297">
        <v>2.2974989999999997E-2</v>
      </c>
      <c r="S101" s="297" t="s">
        <v>199</v>
      </c>
      <c r="T101" s="297">
        <v>0</v>
      </c>
      <c r="U101" s="297" t="s">
        <v>199</v>
      </c>
      <c r="V101" s="297">
        <v>0</v>
      </c>
      <c r="W101" s="297" t="s">
        <v>199</v>
      </c>
      <c r="X101" s="297">
        <v>0</v>
      </c>
      <c r="Y101" s="297" t="s">
        <v>199</v>
      </c>
      <c r="Z101" s="297">
        <v>0</v>
      </c>
      <c r="AA101" s="297" t="s">
        <v>199</v>
      </c>
      <c r="AB101" s="297">
        <v>0</v>
      </c>
      <c r="AC101" s="297" t="s">
        <v>199</v>
      </c>
      <c r="AD101" s="297">
        <v>0</v>
      </c>
      <c r="AE101" s="297" t="s">
        <v>199</v>
      </c>
      <c r="AF101" s="297">
        <v>5.79945501</v>
      </c>
      <c r="AG101" s="297" t="s">
        <v>199</v>
      </c>
      <c r="AH101" s="297">
        <v>-5.041010000000002E-3</v>
      </c>
      <c r="AI101" s="298" t="s">
        <v>192</v>
      </c>
      <c r="AJ101" s="298">
        <f t="shared" si="31"/>
        <v>0.1799332524271845</v>
      </c>
      <c r="AK101" s="326" t="s">
        <v>435</v>
      </c>
      <c r="AM101" s="327"/>
      <c r="AQ101" s="1">
        <v>96</v>
      </c>
    </row>
    <row r="102" spans="1:43" ht="18" customHeight="1">
      <c r="A102" s="324" t="s">
        <v>494</v>
      </c>
      <c r="B102" s="325" t="s">
        <v>495</v>
      </c>
      <c r="C102" s="296" t="s">
        <v>496</v>
      </c>
      <c r="D102" s="297" t="s">
        <v>199</v>
      </c>
      <c r="E102" s="297" t="s">
        <v>199</v>
      </c>
      <c r="F102" s="297">
        <v>0</v>
      </c>
      <c r="G102" s="297" t="s">
        <v>199</v>
      </c>
      <c r="H102" s="297">
        <v>2.0641130291421979</v>
      </c>
      <c r="I102" s="297"/>
      <c r="J102" s="297"/>
      <c r="K102" s="297" t="s">
        <v>199</v>
      </c>
      <c r="L102" s="297">
        <v>6.4202704067796615E-2</v>
      </c>
      <c r="M102" s="297" t="s">
        <v>199</v>
      </c>
      <c r="N102" s="297">
        <v>0</v>
      </c>
      <c r="O102" s="297" t="s">
        <v>199</v>
      </c>
      <c r="P102" s="297">
        <v>0</v>
      </c>
      <c r="Q102" s="297" t="s">
        <v>199</v>
      </c>
      <c r="R102" s="297">
        <v>0</v>
      </c>
      <c r="S102" s="297" t="s">
        <v>199</v>
      </c>
      <c r="T102" s="297">
        <v>0</v>
      </c>
      <c r="U102" s="297" t="s">
        <v>199</v>
      </c>
      <c r="V102" s="297">
        <v>0</v>
      </c>
      <c r="W102" s="297" t="s">
        <v>199</v>
      </c>
      <c r="X102" s="297">
        <v>6.4202704067796615E-2</v>
      </c>
      <c r="Y102" s="297" t="s">
        <v>199</v>
      </c>
      <c r="Z102" s="297">
        <v>0</v>
      </c>
      <c r="AA102" s="297" t="s">
        <v>199</v>
      </c>
      <c r="AB102" s="297">
        <v>0</v>
      </c>
      <c r="AC102" s="297" t="s">
        <v>199</v>
      </c>
      <c r="AD102" s="297">
        <v>0</v>
      </c>
      <c r="AE102" s="297" t="s">
        <v>199</v>
      </c>
      <c r="AF102" s="297">
        <v>2.0641130291421979</v>
      </c>
      <c r="AG102" s="297" t="s">
        <v>199</v>
      </c>
      <c r="AH102" s="297">
        <v>0</v>
      </c>
      <c r="AI102" s="298" t="s">
        <v>192</v>
      </c>
      <c r="AJ102" s="298" t="str">
        <f t="shared" si="31"/>
        <v>-</v>
      </c>
      <c r="AK102" s="326" t="s">
        <v>448</v>
      </c>
      <c r="AM102" s="327"/>
      <c r="AQ102" s="1">
        <v>97</v>
      </c>
    </row>
    <row r="103" spans="1:43" ht="18" customHeight="1">
      <c r="A103" s="324" t="s">
        <v>497</v>
      </c>
      <c r="B103" s="325" t="s">
        <v>498</v>
      </c>
      <c r="C103" s="296" t="s">
        <v>499</v>
      </c>
      <c r="D103" s="297" t="s">
        <v>199</v>
      </c>
      <c r="E103" s="297" t="s">
        <v>199</v>
      </c>
      <c r="F103" s="297">
        <v>0</v>
      </c>
      <c r="G103" s="297" t="s">
        <v>199</v>
      </c>
      <c r="H103" s="297">
        <v>2.0641095643775116</v>
      </c>
      <c r="I103" s="297"/>
      <c r="J103" s="297"/>
      <c r="K103" s="297" t="s">
        <v>199</v>
      </c>
      <c r="L103" s="297">
        <v>6.420524406779661E-2</v>
      </c>
      <c r="M103" s="297" t="s">
        <v>199</v>
      </c>
      <c r="N103" s="297">
        <v>0</v>
      </c>
      <c r="O103" s="297" t="s">
        <v>199</v>
      </c>
      <c r="P103" s="297">
        <v>0</v>
      </c>
      <c r="Q103" s="297" t="s">
        <v>199</v>
      </c>
      <c r="R103" s="297">
        <v>0</v>
      </c>
      <c r="S103" s="297" t="s">
        <v>199</v>
      </c>
      <c r="T103" s="297">
        <v>0</v>
      </c>
      <c r="U103" s="297" t="s">
        <v>199</v>
      </c>
      <c r="V103" s="297">
        <v>0</v>
      </c>
      <c r="W103" s="297" t="s">
        <v>199</v>
      </c>
      <c r="X103" s="297">
        <v>6.420524406779661E-2</v>
      </c>
      <c r="Y103" s="297" t="s">
        <v>199</v>
      </c>
      <c r="Z103" s="297">
        <v>0</v>
      </c>
      <c r="AA103" s="297" t="s">
        <v>199</v>
      </c>
      <c r="AB103" s="297">
        <v>0</v>
      </c>
      <c r="AC103" s="297" t="s">
        <v>199</v>
      </c>
      <c r="AD103" s="297">
        <v>0</v>
      </c>
      <c r="AE103" s="297" t="s">
        <v>199</v>
      </c>
      <c r="AF103" s="297">
        <v>2.0641095643775116</v>
      </c>
      <c r="AG103" s="297" t="s">
        <v>199</v>
      </c>
      <c r="AH103" s="297">
        <v>0</v>
      </c>
      <c r="AI103" s="298" t="s">
        <v>192</v>
      </c>
      <c r="AJ103" s="298" t="str">
        <f t="shared" si="31"/>
        <v>-</v>
      </c>
      <c r="AK103" s="326" t="s">
        <v>448</v>
      </c>
      <c r="AM103" s="327"/>
      <c r="AQ103" s="1">
        <v>98</v>
      </c>
    </row>
    <row r="104" spans="1:43" ht="18" customHeight="1">
      <c r="A104" s="324" t="s">
        <v>500</v>
      </c>
      <c r="B104" s="325" t="s">
        <v>501</v>
      </c>
      <c r="C104" s="296" t="s">
        <v>502</v>
      </c>
      <c r="D104" s="297">
        <v>12.082000000000001</v>
      </c>
      <c r="E104" s="297" t="s">
        <v>199</v>
      </c>
      <c r="F104" s="297">
        <v>4.5652210000000002</v>
      </c>
      <c r="G104" s="297" t="s">
        <v>199</v>
      </c>
      <c r="H104" s="297">
        <v>237.67678811587629</v>
      </c>
      <c r="I104" s="297"/>
      <c r="J104" s="297"/>
      <c r="K104" s="297" t="s">
        <v>199</v>
      </c>
      <c r="L104" s="297">
        <v>48.901012715244136</v>
      </c>
      <c r="M104" s="297" t="s">
        <v>199</v>
      </c>
      <c r="N104" s="297">
        <v>41.996185690000004</v>
      </c>
      <c r="O104" s="297" t="s">
        <v>199</v>
      </c>
      <c r="P104" s="297">
        <v>1.8689577000000002</v>
      </c>
      <c r="Q104" s="297" t="s">
        <v>199</v>
      </c>
      <c r="R104" s="297">
        <v>1.5428257900000002</v>
      </c>
      <c r="S104" s="297" t="s">
        <v>199</v>
      </c>
      <c r="T104" s="297">
        <v>27.069018514308944</v>
      </c>
      <c r="U104" s="297" t="s">
        <v>199</v>
      </c>
      <c r="V104" s="297">
        <v>40.453359900000002</v>
      </c>
      <c r="W104" s="297" t="s">
        <v>199</v>
      </c>
      <c r="X104" s="297">
        <v>5.1953008738165485</v>
      </c>
      <c r="Y104" s="297" t="s">
        <v>199</v>
      </c>
      <c r="Z104" s="297">
        <v>0</v>
      </c>
      <c r="AA104" s="297" t="s">
        <v>199</v>
      </c>
      <c r="AB104" s="297">
        <v>14.767735627118643</v>
      </c>
      <c r="AC104" s="297" t="s">
        <v>199</v>
      </c>
      <c r="AD104" s="297">
        <v>0</v>
      </c>
      <c r="AE104" s="297" t="s">
        <v>199</v>
      </c>
      <c r="AF104" s="297">
        <v>195.68060242587632</v>
      </c>
      <c r="AG104" s="297" t="s">
        <v>199</v>
      </c>
      <c r="AH104" s="297">
        <v>13.058209475691061</v>
      </c>
      <c r="AI104" s="298" t="s">
        <v>192</v>
      </c>
      <c r="AJ104" s="298">
        <f t="shared" si="31"/>
        <v>0.4512481929967922</v>
      </c>
      <c r="AK104" s="326" t="s">
        <v>503</v>
      </c>
      <c r="AM104" s="327"/>
      <c r="AQ104" s="1">
        <v>78</v>
      </c>
    </row>
    <row r="105" spans="1:43" ht="18" customHeight="1">
      <c r="A105" s="324" t="s">
        <v>504</v>
      </c>
      <c r="B105" s="325" t="s">
        <v>505</v>
      </c>
      <c r="C105" s="296" t="s">
        <v>506</v>
      </c>
      <c r="D105" s="297">
        <v>1.504</v>
      </c>
      <c r="E105" s="297" t="s">
        <v>199</v>
      </c>
      <c r="F105" s="297">
        <v>6.3836000000000004E-2</v>
      </c>
      <c r="G105" s="297" t="s">
        <v>199</v>
      </c>
      <c r="H105" s="297">
        <v>6.5120441322524139</v>
      </c>
      <c r="I105" s="297"/>
      <c r="J105" s="297"/>
      <c r="K105" s="297" t="s">
        <v>199</v>
      </c>
      <c r="L105" s="297">
        <v>6.5120441322524139</v>
      </c>
      <c r="M105" s="297" t="s">
        <v>199</v>
      </c>
      <c r="N105" s="297">
        <v>5.4264000000000005E-3</v>
      </c>
      <c r="O105" s="297" t="s">
        <v>199</v>
      </c>
      <c r="P105" s="297">
        <v>0</v>
      </c>
      <c r="Q105" s="297" t="s">
        <v>199</v>
      </c>
      <c r="R105" s="297">
        <v>0</v>
      </c>
      <c r="S105" s="297" t="s">
        <v>199</v>
      </c>
      <c r="T105" s="297">
        <v>9.0873999999999996E-2</v>
      </c>
      <c r="U105" s="297" t="s">
        <v>199</v>
      </c>
      <c r="V105" s="297">
        <v>5.4264000000000005E-3</v>
      </c>
      <c r="W105" s="297" t="s">
        <v>199</v>
      </c>
      <c r="X105" s="297">
        <v>6.4211701322524135</v>
      </c>
      <c r="Y105" s="297" t="s">
        <v>199</v>
      </c>
      <c r="Z105" s="297">
        <v>0</v>
      </c>
      <c r="AA105" s="297" t="s">
        <v>199</v>
      </c>
      <c r="AB105" s="297">
        <v>0</v>
      </c>
      <c r="AC105" s="297" t="s">
        <v>199</v>
      </c>
      <c r="AD105" s="297">
        <v>0</v>
      </c>
      <c r="AE105" s="297" t="s">
        <v>199</v>
      </c>
      <c r="AF105" s="297">
        <v>6.5066177322524137</v>
      </c>
      <c r="AG105" s="297" t="s">
        <v>199</v>
      </c>
      <c r="AH105" s="297">
        <v>-8.5447599999999999E-2</v>
      </c>
      <c r="AI105" s="298" t="s">
        <v>192</v>
      </c>
      <c r="AJ105" s="298">
        <f t="shared" si="31"/>
        <v>0.94028655060853494</v>
      </c>
      <c r="AK105" s="326" t="s">
        <v>435</v>
      </c>
      <c r="AM105" s="327"/>
      <c r="AQ105" s="1">
        <v>79</v>
      </c>
    </row>
    <row r="106" spans="1:43" ht="18" customHeight="1">
      <c r="A106" s="324" t="s">
        <v>507</v>
      </c>
      <c r="B106" s="325" t="s">
        <v>508</v>
      </c>
      <c r="C106" s="296" t="s">
        <v>509</v>
      </c>
      <c r="D106" s="297">
        <v>0.20100000000000001</v>
      </c>
      <c r="E106" s="297" t="s">
        <v>199</v>
      </c>
      <c r="F106" s="297">
        <v>0.13791300000000001</v>
      </c>
      <c r="G106" s="297" t="s">
        <v>199</v>
      </c>
      <c r="H106" s="297">
        <v>1.2261503266290308</v>
      </c>
      <c r="I106" s="297"/>
      <c r="J106" s="297"/>
      <c r="K106" s="297" t="s">
        <v>199</v>
      </c>
      <c r="L106" s="297">
        <v>1.2261503266290308</v>
      </c>
      <c r="M106" s="297" t="s">
        <v>199</v>
      </c>
      <c r="N106" s="297">
        <v>0.78429803000000009</v>
      </c>
      <c r="O106" s="297" t="s">
        <v>199</v>
      </c>
      <c r="P106" s="297">
        <v>0</v>
      </c>
      <c r="Q106" s="297" t="s">
        <v>199</v>
      </c>
      <c r="R106" s="297">
        <v>0.78429803000000009</v>
      </c>
      <c r="S106" s="297" t="s">
        <v>199</v>
      </c>
      <c r="T106" s="297">
        <v>0.88771257027309847</v>
      </c>
      <c r="U106" s="297" t="s">
        <v>199</v>
      </c>
      <c r="V106" s="297">
        <v>0</v>
      </c>
      <c r="W106" s="297" t="s">
        <v>199</v>
      </c>
      <c r="X106" s="297">
        <v>0</v>
      </c>
      <c r="Y106" s="297" t="s">
        <v>199</v>
      </c>
      <c r="Z106" s="297">
        <v>0</v>
      </c>
      <c r="AA106" s="297" t="s">
        <v>199</v>
      </c>
      <c r="AB106" s="297">
        <v>0.33843775635593226</v>
      </c>
      <c r="AC106" s="297" t="s">
        <v>199</v>
      </c>
      <c r="AD106" s="297">
        <v>0</v>
      </c>
      <c r="AE106" s="297" t="s">
        <v>199</v>
      </c>
      <c r="AF106" s="297">
        <v>0.44185229662903075</v>
      </c>
      <c r="AG106" s="297" t="s">
        <v>199</v>
      </c>
      <c r="AH106" s="297">
        <v>-0.10341454027309838</v>
      </c>
      <c r="AI106" s="298" t="s">
        <v>192</v>
      </c>
      <c r="AJ106" s="298">
        <f t="shared" si="31"/>
        <v>0.11649552314132894</v>
      </c>
      <c r="AK106" s="326" t="s">
        <v>510</v>
      </c>
      <c r="AM106" s="327"/>
      <c r="AQ106" s="1">
        <v>80</v>
      </c>
    </row>
    <row r="107" spans="1:43" ht="18" customHeight="1">
      <c r="A107" s="324" t="s">
        <v>511</v>
      </c>
      <c r="B107" s="325" t="s">
        <v>512</v>
      </c>
      <c r="C107" s="296" t="s">
        <v>513</v>
      </c>
      <c r="D107" s="297">
        <v>0</v>
      </c>
      <c r="E107" s="297" t="s">
        <v>199</v>
      </c>
      <c r="F107" s="297">
        <v>4.2108659999999999E-2</v>
      </c>
      <c r="G107" s="297" t="s">
        <v>199</v>
      </c>
      <c r="H107" s="297">
        <v>1.3996712000000002</v>
      </c>
      <c r="I107" s="297"/>
      <c r="J107" s="297"/>
      <c r="K107" s="297" t="s">
        <v>199</v>
      </c>
      <c r="L107" s="297">
        <v>1.3996712</v>
      </c>
      <c r="M107" s="297" t="s">
        <v>199</v>
      </c>
      <c r="N107" s="297">
        <v>0</v>
      </c>
      <c r="O107" s="297" t="s">
        <v>199</v>
      </c>
      <c r="P107" s="297">
        <v>0</v>
      </c>
      <c r="Q107" s="297" t="s">
        <v>199</v>
      </c>
      <c r="R107" s="297">
        <v>0</v>
      </c>
      <c r="S107" s="297" t="s">
        <v>199</v>
      </c>
      <c r="T107" s="297">
        <v>0</v>
      </c>
      <c r="U107" s="297" t="s">
        <v>199</v>
      </c>
      <c r="V107" s="297">
        <v>0</v>
      </c>
      <c r="W107" s="297" t="s">
        <v>199</v>
      </c>
      <c r="X107" s="297">
        <v>0</v>
      </c>
      <c r="Y107" s="297" t="s">
        <v>199</v>
      </c>
      <c r="Z107" s="297">
        <v>0</v>
      </c>
      <c r="AA107" s="297" t="s">
        <v>199</v>
      </c>
      <c r="AB107" s="297">
        <v>1.3996712</v>
      </c>
      <c r="AC107" s="297" t="s">
        <v>199</v>
      </c>
      <c r="AD107" s="297">
        <v>0</v>
      </c>
      <c r="AE107" s="297" t="s">
        <v>199</v>
      </c>
      <c r="AF107" s="297">
        <v>1.3996712000000002</v>
      </c>
      <c r="AG107" s="297" t="s">
        <v>199</v>
      </c>
      <c r="AH107" s="297">
        <v>0</v>
      </c>
      <c r="AI107" s="298" t="s">
        <v>192</v>
      </c>
      <c r="AJ107" s="298" t="str">
        <f t="shared" si="31"/>
        <v>-</v>
      </c>
      <c r="AK107" s="326" t="s">
        <v>435</v>
      </c>
      <c r="AM107" s="327"/>
      <c r="AQ107" s="1">
        <v>81</v>
      </c>
    </row>
    <row r="108" spans="1:43" ht="18" customHeight="1">
      <c r="A108" s="324" t="s">
        <v>514</v>
      </c>
      <c r="B108" s="325" t="s">
        <v>515</v>
      </c>
      <c r="C108" s="296" t="s">
        <v>516</v>
      </c>
      <c r="D108" s="297">
        <v>0.95677966101694922</v>
      </c>
      <c r="E108" s="297" t="s">
        <v>199</v>
      </c>
      <c r="F108" s="297">
        <v>0.135436</v>
      </c>
      <c r="G108" s="297" t="s">
        <v>199</v>
      </c>
      <c r="H108" s="297">
        <v>4.1761827123330422</v>
      </c>
      <c r="I108" s="297"/>
      <c r="J108" s="297"/>
      <c r="K108" s="297" t="s">
        <v>199</v>
      </c>
      <c r="L108" s="297">
        <v>4.1761827123330422</v>
      </c>
      <c r="M108" s="297" t="s">
        <v>199</v>
      </c>
      <c r="N108" s="297">
        <v>0.75083000000000011</v>
      </c>
      <c r="O108" s="297" t="s">
        <v>199</v>
      </c>
      <c r="P108" s="297">
        <v>6.959470999999999E-2</v>
      </c>
      <c r="Q108" s="297" t="s">
        <v>199</v>
      </c>
      <c r="R108" s="297">
        <v>2.4796200000000001E-3</v>
      </c>
      <c r="S108" s="297" t="s">
        <v>199</v>
      </c>
      <c r="T108" s="297">
        <v>0.50555099999999997</v>
      </c>
      <c r="U108" s="297" t="s">
        <v>199</v>
      </c>
      <c r="V108" s="297">
        <v>0.74835038000000009</v>
      </c>
      <c r="W108" s="297" t="s">
        <v>199</v>
      </c>
      <c r="X108" s="297">
        <v>3.4521000000000003E-2</v>
      </c>
      <c r="Y108" s="297" t="s">
        <v>199</v>
      </c>
      <c r="Z108" s="297">
        <v>0</v>
      </c>
      <c r="AA108" s="297" t="s">
        <v>199</v>
      </c>
      <c r="AB108" s="297">
        <v>3.5665160023330422</v>
      </c>
      <c r="AC108" s="297" t="s">
        <v>199</v>
      </c>
      <c r="AD108" s="297">
        <v>0</v>
      </c>
      <c r="AE108" s="297" t="s">
        <v>199</v>
      </c>
      <c r="AF108" s="297">
        <v>3.4253527123330425</v>
      </c>
      <c r="AG108" s="297" t="s">
        <v>199</v>
      </c>
      <c r="AH108" s="297">
        <v>0.17568429000000019</v>
      </c>
      <c r="AI108" s="298" t="s">
        <v>192</v>
      </c>
      <c r="AJ108" s="298">
        <f t="shared" si="31"/>
        <v>0.30546048930800551</v>
      </c>
      <c r="AK108" s="326" t="s">
        <v>435</v>
      </c>
      <c r="AM108" s="327"/>
      <c r="AQ108" s="1">
        <v>89</v>
      </c>
    </row>
    <row r="109" spans="1:43" ht="18" customHeight="1">
      <c r="A109" s="324" t="s">
        <v>517</v>
      </c>
      <c r="B109" s="325" t="s">
        <v>518</v>
      </c>
      <c r="C109" s="296" t="s">
        <v>519</v>
      </c>
      <c r="D109" s="297">
        <v>0.66</v>
      </c>
      <c r="E109" s="297" t="s">
        <v>199</v>
      </c>
      <c r="F109" s="297">
        <v>0.31916</v>
      </c>
      <c r="G109" s="297" t="s">
        <v>199</v>
      </c>
      <c r="H109" s="297">
        <v>4.7679167030508482</v>
      </c>
      <c r="I109" s="297"/>
      <c r="J109" s="297"/>
      <c r="K109" s="297" t="s">
        <v>199</v>
      </c>
      <c r="L109" s="297">
        <v>4.7679167030508474</v>
      </c>
      <c r="M109" s="297" t="s">
        <v>199</v>
      </c>
      <c r="N109" s="297">
        <v>2.9654896599999994</v>
      </c>
      <c r="O109" s="297" t="s">
        <v>199</v>
      </c>
      <c r="P109" s="297">
        <v>0.10208100000000001</v>
      </c>
      <c r="Q109" s="297" t="s">
        <v>199</v>
      </c>
      <c r="R109" s="297">
        <v>0.14657802</v>
      </c>
      <c r="S109" s="297" t="s">
        <v>199</v>
      </c>
      <c r="T109" s="297">
        <v>2.3081150250847458</v>
      </c>
      <c r="U109" s="297" t="s">
        <v>199</v>
      </c>
      <c r="V109" s="297">
        <v>2.8189116399999992</v>
      </c>
      <c r="W109" s="297" t="s">
        <v>199</v>
      </c>
      <c r="X109" s="297">
        <v>0</v>
      </c>
      <c r="Y109" s="297" t="s">
        <v>199</v>
      </c>
      <c r="Z109" s="297">
        <v>0</v>
      </c>
      <c r="AA109" s="297" t="s">
        <v>199</v>
      </c>
      <c r="AB109" s="297">
        <v>2.357720677966102</v>
      </c>
      <c r="AC109" s="297" t="s">
        <v>199</v>
      </c>
      <c r="AD109" s="297">
        <v>0</v>
      </c>
      <c r="AE109" s="297" t="s">
        <v>199</v>
      </c>
      <c r="AF109" s="297">
        <v>1.8024270430508482</v>
      </c>
      <c r="AG109" s="297" t="s">
        <v>199</v>
      </c>
      <c r="AH109" s="297">
        <v>0.55529363491525352</v>
      </c>
      <c r="AI109" s="298" t="s">
        <v>192</v>
      </c>
      <c r="AJ109" s="298">
        <f t="shared" si="31"/>
        <v>0.23039355684595342</v>
      </c>
      <c r="AK109" s="326" t="s">
        <v>435</v>
      </c>
      <c r="AM109" s="327"/>
      <c r="AQ109" s="1">
        <v>90</v>
      </c>
    </row>
    <row r="110" spans="1:43">
      <c r="A110" s="324"/>
      <c r="B110" s="295"/>
      <c r="C110" s="296"/>
      <c r="D110" s="297"/>
      <c r="E110" s="297"/>
      <c r="F110" s="297"/>
      <c r="G110" s="297"/>
      <c r="H110" s="297"/>
      <c r="I110" s="297"/>
      <c r="J110" s="297"/>
      <c r="K110" s="297"/>
      <c r="L110" s="297"/>
      <c r="M110" s="297"/>
      <c r="N110" s="297"/>
      <c r="O110" s="297"/>
      <c r="P110" s="297"/>
      <c r="Q110" s="297"/>
      <c r="R110" s="297"/>
      <c r="S110" s="297"/>
      <c r="T110" s="297"/>
      <c r="U110" s="297"/>
      <c r="V110" s="297"/>
      <c r="W110" s="297"/>
      <c r="X110" s="297"/>
      <c r="Y110" s="297"/>
      <c r="Z110" s="297"/>
      <c r="AA110" s="297"/>
      <c r="AB110" s="297"/>
      <c r="AC110" s="297"/>
      <c r="AD110" s="297"/>
      <c r="AE110" s="297"/>
      <c r="AF110" s="297"/>
      <c r="AG110" s="297"/>
      <c r="AH110" s="297"/>
      <c r="AI110" s="298"/>
      <c r="AJ110" s="298" t="str">
        <f t="shared" si="31"/>
        <v>-</v>
      </c>
      <c r="AK110" s="326"/>
    </row>
    <row r="111" spans="1:43">
      <c r="A111" s="324" t="s">
        <v>59</v>
      </c>
      <c r="B111" s="295" t="s">
        <v>59</v>
      </c>
      <c r="C111" s="296"/>
      <c r="D111" s="297"/>
      <c r="E111" s="297"/>
      <c r="F111" s="297"/>
      <c r="G111" s="297"/>
      <c r="H111" s="297"/>
      <c r="I111" s="297"/>
      <c r="J111" s="297"/>
      <c r="K111" s="297"/>
      <c r="L111" s="297"/>
      <c r="M111" s="297"/>
      <c r="N111" s="297"/>
      <c r="O111" s="297"/>
      <c r="P111" s="297"/>
      <c r="Q111" s="297"/>
      <c r="R111" s="297"/>
      <c r="S111" s="297"/>
      <c r="T111" s="297"/>
      <c r="U111" s="297"/>
      <c r="V111" s="297"/>
      <c r="W111" s="297"/>
      <c r="X111" s="297"/>
      <c r="Y111" s="297"/>
      <c r="Z111" s="297"/>
      <c r="AA111" s="297"/>
      <c r="AB111" s="297"/>
      <c r="AC111" s="297"/>
      <c r="AD111" s="297"/>
      <c r="AE111" s="297"/>
      <c r="AF111" s="297"/>
      <c r="AG111" s="297"/>
      <c r="AH111" s="297"/>
      <c r="AI111" s="298"/>
      <c r="AJ111" s="298" t="str">
        <f t="shared" si="31"/>
        <v>-</v>
      </c>
      <c r="AK111" s="326"/>
    </row>
    <row r="112" spans="1:43" ht="42.75">
      <c r="A112" s="318" t="s">
        <v>87</v>
      </c>
      <c r="B112" s="319" t="s">
        <v>88</v>
      </c>
      <c r="C112" s="320"/>
      <c r="D112" s="321">
        <v>0</v>
      </c>
      <c r="E112" s="321">
        <f t="shared" ref="E112:AH112" si="33">SUM(E113:E115)</f>
        <v>0</v>
      </c>
      <c r="F112" s="321">
        <f t="shared" si="33"/>
        <v>0</v>
      </c>
      <c r="G112" s="321">
        <f t="shared" si="33"/>
        <v>0</v>
      </c>
      <c r="H112" s="321">
        <f t="shared" si="33"/>
        <v>0</v>
      </c>
      <c r="I112" s="321"/>
      <c r="J112" s="321"/>
      <c r="K112" s="321">
        <f t="shared" si="33"/>
        <v>0</v>
      </c>
      <c r="L112" s="321">
        <f t="shared" si="33"/>
        <v>0</v>
      </c>
      <c r="M112" s="321">
        <f t="shared" si="33"/>
        <v>0</v>
      </c>
      <c r="N112" s="321">
        <f t="shared" si="33"/>
        <v>0</v>
      </c>
      <c r="O112" s="321">
        <f t="shared" si="33"/>
        <v>0</v>
      </c>
      <c r="P112" s="321">
        <f t="shared" si="33"/>
        <v>0</v>
      </c>
      <c r="Q112" s="321">
        <f t="shared" si="33"/>
        <v>0</v>
      </c>
      <c r="R112" s="321">
        <f t="shared" si="33"/>
        <v>0</v>
      </c>
      <c r="S112" s="321">
        <f t="shared" si="33"/>
        <v>0</v>
      </c>
      <c r="T112" s="321">
        <f t="shared" si="33"/>
        <v>0</v>
      </c>
      <c r="U112" s="321">
        <f t="shared" si="33"/>
        <v>0</v>
      </c>
      <c r="V112" s="321">
        <f t="shared" si="33"/>
        <v>0</v>
      </c>
      <c r="W112" s="321">
        <f t="shared" si="33"/>
        <v>0</v>
      </c>
      <c r="X112" s="321">
        <f t="shared" si="33"/>
        <v>0</v>
      </c>
      <c r="Y112" s="321">
        <f t="shared" si="33"/>
        <v>0</v>
      </c>
      <c r="Z112" s="321">
        <f t="shared" si="33"/>
        <v>0</v>
      </c>
      <c r="AA112" s="321">
        <f t="shared" si="33"/>
        <v>0</v>
      </c>
      <c r="AB112" s="321">
        <f t="shared" si="33"/>
        <v>0</v>
      </c>
      <c r="AC112" s="321">
        <f t="shared" si="33"/>
        <v>0</v>
      </c>
      <c r="AD112" s="321">
        <f t="shared" si="33"/>
        <v>0</v>
      </c>
      <c r="AE112" s="321">
        <f t="shared" si="33"/>
        <v>0</v>
      </c>
      <c r="AF112" s="321">
        <f t="shared" si="33"/>
        <v>0</v>
      </c>
      <c r="AG112" s="321">
        <f t="shared" si="33"/>
        <v>0</v>
      </c>
      <c r="AH112" s="321">
        <f t="shared" si="33"/>
        <v>0</v>
      </c>
      <c r="AI112" s="322"/>
      <c r="AJ112" s="322" t="str">
        <f t="shared" si="31"/>
        <v>-</v>
      </c>
      <c r="AK112" s="323"/>
      <c r="AL112" s="1" t="s">
        <v>192</v>
      </c>
    </row>
    <row r="113" spans="1:43">
      <c r="A113" s="324" t="s">
        <v>87</v>
      </c>
      <c r="B113" s="329"/>
      <c r="C113" s="296"/>
      <c r="D113" s="297"/>
      <c r="E113" s="297"/>
      <c r="F113" s="297"/>
      <c r="G113" s="297"/>
      <c r="H113" s="297"/>
      <c r="I113" s="297"/>
      <c r="J113" s="297"/>
      <c r="K113" s="297"/>
      <c r="L113" s="297"/>
      <c r="M113" s="297"/>
      <c r="N113" s="297"/>
      <c r="O113" s="297"/>
      <c r="P113" s="297"/>
      <c r="Q113" s="297"/>
      <c r="R113" s="297"/>
      <c r="S113" s="297"/>
      <c r="T113" s="297"/>
      <c r="U113" s="297"/>
      <c r="V113" s="297"/>
      <c r="W113" s="297"/>
      <c r="X113" s="297"/>
      <c r="Y113" s="297"/>
      <c r="Z113" s="297"/>
      <c r="AA113" s="297"/>
      <c r="AB113" s="297"/>
      <c r="AC113" s="297"/>
      <c r="AD113" s="297"/>
      <c r="AE113" s="297"/>
      <c r="AF113" s="297"/>
      <c r="AG113" s="297"/>
      <c r="AH113" s="297"/>
      <c r="AI113" s="298"/>
      <c r="AJ113" s="298" t="str">
        <f t="shared" si="31"/>
        <v>-</v>
      </c>
      <c r="AK113" s="326"/>
    </row>
    <row r="114" spans="1:43">
      <c r="A114" s="324" t="s">
        <v>87</v>
      </c>
      <c r="B114" s="329"/>
      <c r="C114" s="296"/>
      <c r="D114" s="297"/>
      <c r="E114" s="297"/>
      <c r="F114" s="297"/>
      <c r="G114" s="297"/>
      <c r="H114" s="297"/>
      <c r="I114" s="297"/>
      <c r="J114" s="297"/>
      <c r="K114" s="297"/>
      <c r="L114" s="297"/>
      <c r="M114" s="297"/>
      <c r="N114" s="297"/>
      <c r="O114" s="297"/>
      <c r="P114" s="297"/>
      <c r="Q114" s="297"/>
      <c r="R114" s="297"/>
      <c r="S114" s="297"/>
      <c r="T114" s="297"/>
      <c r="U114" s="297"/>
      <c r="V114" s="297"/>
      <c r="W114" s="297"/>
      <c r="X114" s="297"/>
      <c r="Y114" s="297"/>
      <c r="Z114" s="297"/>
      <c r="AA114" s="297"/>
      <c r="AB114" s="297"/>
      <c r="AC114" s="297"/>
      <c r="AD114" s="297"/>
      <c r="AE114" s="297"/>
      <c r="AF114" s="297"/>
      <c r="AG114" s="297"/>
      <c r="AH114" s="297"/>
      <c r="AI114" s="298"/>
      <c r="AJ114" s="298" t="str">
        <f t="shared" si="31"/>
        <v>-</v>
      </c>
      <c r="AK114" s="326"/>
    </row>
    <row r="115" spans="1:43">
      <c r="A115" s="324" t="s">
        <v>59</v>
      </c>
      <c r="B115" s="295" t="s">
        <v>59</v>
      </c>
      <c r="C115" s="296"/>
      <c r="D115" s="297"/>
      <c r="E115" s="297"/>
      <c r="F115" s="297"/>
      <c r="G115" s="297"/>
      <c r="H115" s="297"/>
      <c r="I115" s="297"/>
      <c r="J115" s="297"/>
      <c r="K115" s="297"/>
      <c r="L115" s="297"/>
      <c r="M115" s="297"/>
      <c r="N115" s="297"/>
      <c r="O115" s="297"/>
      <c r="P115" s="297"/>
      <c r="Q115" s="297"/>
      <c r="R115" s="297"/>
      <c r="S115" s="297"/>
      <c r="T115" s="297"/>
      <c r="U115" s="297"/>
      <c r="V115" s="297"/>
      <c r="W115" s="297"/>
      <c r="X115" s="297"/>
      <c r="Y115" s="297"/>
      <c r="Z115" s="297"/>
      <c r="AA115" s="297"/>
      <c r="AB115" s="297"/>
      <c r="AC115" s="297"/>
      <c r="AD115" s="297"/>
      <c r="AE115" s="297"/>
      <c r="AF115" s="297"/>
      <c r="AG115" s="297"/>
      <c r="AH115" s="297"/>
      <c r="AI115" s="298"/>
      <c r="AJ115" s="298" t="str">
        <f t="shared" si="31"/>
        <v>-</v>
      </c>
      <c r="AK115" s="326"/>
    </row>
    <row r="116" spans="1:43" ht="28.5">
      <c r="A116" s="313" t="s">
        <v>89</v>
      </c>
      <c r="B116" s="314" t="s">
        <v>90</v>
      </c>
      <c r="C116" s="315"/>
      <c r="D116" s="316">
        <v>26.568098305084749</v>
      </c>
      <c r="E116" s="316">
        <f t="shared" ref="E116:AH116" si="34">E117+E130</f>
        <v>0</v>
      </c>
      <c r="F116" s="316">
        <f t="shared" si="34"/>
        <v>63.601162932203387</v>
      </c>
      <c r="G116" s="316">
        <f t="shared" si="34"/>
        <v>0</v>
      </c>
      <c r="H116" s="316">
        <f t="shared" si="34"/>
        <v>67.418061231064044</v>
      </c>
      <c r="I116" s="316"/>
      <c r="J116" s="316"/>
      <c r="K116" s="316">
        <f t="shared" si="34"/>
        <v>0</v>
      </c>
      <c r="L116" s="316">
        <f t="shared" si="34"/>
        <v>61.199886146991908</v>
      </c>
      <c r="M116" s="316">
        <f t="shared" si="34"/>
        <v>0</v>
      </c>
      <c r="N116" s="316">
        <f t="shared" si="34"/>
        <v>3.1717887600000001</v>
      </c>
      <c r="O116" s="316">
        <f t="shared" si="34"/>
        <v>0</v>
      </c>
      <c r="P116" s="316">
        <f t="shared" si="34"/>
        <v>1.0178646763120001</v>
      </c>
      <c r="Q116" s="316">
        <f t="shared" si="34"/>
        <v>0</v>
      </c>
      <c r="R116" s="316">
        <f t="shared" si="34"/>
        <v>0.95084385000000016</v>
      </c>
      <c r="S116" s="316">
        <f t="shared" si="34"/>
        <v>0</v>
      </c>
      <c r="T116" s="316">
        <f t="shared" si="34"/>
        <v>3.8580646917923636</v>
      </c>
      <c r="U116" s="316">
        <f t="shared" si="34"/>
        <v>0</v>
      </c>
      <c r="V116" s="316">
        <f t="shared" si="34"/>
        <v>2.2209449099999996</v>
      </c>
      <c r="W116" s="316">
        <f t="shared" si="34"/>
        <v>0</v>
      </c>
      <c r="X116" s="316">
        <f t="shared" si="34"/>
        <v>1.7714860830399761</v>
      </c>
      <c r="Y116" s="316">
        <f t="shared" si="34"/>
        <v>0</v>
      </c>
      <c r="Z116" s="316">
        <f t="shared" si="34"/>
        <v>0</v>
      </c>
      <c r="AA116" s="316">
        <f t="shared" si="34"/>
        <v>0</v>
      </c>
      <c r="AB116" s="316">
        <f t="shared" si="34"/>
        <v>54.55247069584756</v>
      </c>
      <c r="AC116" s="316">
        <f t="shared" si="34"/>
        <v>0</v>
      </c>
      <c r="AD116" s="316">
        <f t="shared" si="34"/>
        <v>0</v>
      </c>
      <c r="AE116" s="316">
        <f t="shared" si="34"/>
        <v>0</v>
      </c>
      <c r="AF116" s="316">
        <f t="shared" si="34"/>
        <v>54.753882246742876</v>
      </c>
      <c r="AG116" s="316">
        <f t="shared" si="34"/>
        <v>0</v>
      </c>
      <c r="AH116" s="316">
        <f t="shared" si="34"/>
        <v>-1.7041406081043646</v>
      </c>
      <c r="AI116" s="317"/>
      <c r="AJ116" s="317">
        <f t="shared" si="31"/>
        <v>0.3495006755536515</v>
      </c>
      <c r="AK116" s="328"/>
      <c r="AL116" s="1" t="s">
        <v>192</v>
      </c>
    </row>
    <row r="117" spans="1:43">
      <c r="A117" s="318" t="s">
        <v>91</v>
      </c>
      <c r="B117" s="319" t="s">
        <v>92</v>
      </c>
      <c r="C117" s="320"/>
      <c r="D117" s="321">
        <v>26.568098305084749</v>
      </c>
      <c r="E117" s="321">
        <f t="shared" ref="E117:AH117" si="35">SUM(E118:E129)</f>
        <v>0</v>
      </c>
      <c r="F117" s="321">
        <f t="shared" si="35"/>
        <v>63.601162932203387</v>
      </c>
      <c r="G117" s="321">
        <f t="shared" si="35"/>
        <v>0</v>
      </c>
      <c r="H117" s="321">
        <f t="shared" si="35"/>
        <v>67.418061231064044</v>
      </c>
      <c r="I117" s="321"/>
      <c r="J117" s="321"/>
      <c r="K117" s="321">
        <f t="shared" si="35"/>
        <v>0</v>
      </c>
      <c r="L117" s="321">
        <f t="shared" si="35"/>
        <v>61.199886146991908</v>
      </c>
      <c r="M117" s="321">
        <f t="shared" si="35"/>
        <v>0</v>
      </c>
      <c r="N117" s="321">
        <f t="shared" si="35"/>
        <v>3.1717887600000001</v>
      </c>
      <c r="O117" s="321">
        <f t="shared" si="35"/>
        <v>0</v>
      </c>
      <c r="P117" s="321">
        <f t="shared" si="35"/>
        <v>1.0178646763120001</v>
      </c>
      <c r="Q117" s="321">
        <f t="shared" si="35"/>
        <v>0</v>
      </c>
      <c r="R117" s="321">
        <f t="shared" si="35"/>
        <v>0.95084385000000016</v>
      </c>
      <c r="S117" s="321">
        <f t="shared" si="35"/>
        <v>0</v>
      </c>
      <c r="T117" s="321">
        <f t="shared" si="35"/>
        <v>3.8580646917923636</v>
      </c>
      <c r="U117" s="321">
        <f t="shared" si="35"/>
        <v>0</v>
      </c>
      <c r="V117" s="321">
        <f t="shared" si="35"/>
        <v>2.2209449099999996</v>
      </c>
      <c r="W117" s="321">
        <f t="shared" si="35"/>
        <v>0</v>
      </c>
      <c r="X117" s="321">
        <f t="shared" si="35"/>
        <v>1.7714860830399761</v>
      </c>
      <c r="Y117" s="321">
        <f t="shared" si="35"/>
        <v>0</v>
      </c>
      <c r="Z117" s="321">
        <f t="shared" si="35"/>
        <v>0</v>
      </c>
      <c r="AA117" s="321">
        <f t="shared" si="35"/>
        <v>0</v>
      </c>
      <c r="AB117" s="321">
        <f t="shared" si="35"/>
        <v>54.55247069584756</v>
      </c>
      <c r="AC117" s="321">
        <f t="shared" si="35"/>
        <v>0</v>
      </c>
      <c r="AD117" s="321">
        <f t="shared" si="35"/>
        <v>0</v>
      </c>
      <c r="AE117" s="321">
        <f t="shared" si="35"/>
        <v>0</v>
      </c>
      <c r="AF117" s="321">
        <f t="shared" si="35"/>
        <v>54.753882246742876</v>
      </c>
      <c r="AG117" s="321">
        <f t="shared" si="35"/>
        <v>0</v>
      </c>
      <c r="AH117" s="321">
        <f t="shared" si="35"/>
        <v>-1.7041406081043646</v>
      </c>
      <c r="AI117" s="322"/>
      <c r="AJ117" s="322">
        <f t="shared" si="31"/>
        <v>0.3495006755536515</v>
      </c>
      <c r="AK117" s="323"/>
      <c r="AL117" s="1" t="s">
        <v>192</v>
      </c>
    </row>
    <row r="118" spans="1:43" ht="18" customHeight="1">
      <c r="A118" s="324" t="s">
        <v>520</v>
      </c>
      <c r="B118" s="212" t="s">
        <v>521</v>
      </c>
      <c r="C118" s="296" t="s">
        <v>522</v>
      </c>
      <c r="D118" s="297">
        <v>1.5649999999999999</v>
      </c>
      <c r="E118" s="297" t="s">
        <v>199</v>
      </c>
      <c r="F118" s="297">
        <v>0.46900799999999998</v>
      </c>
      <c r="G118" s="297" t="s">
        <v>199</v>
      </c>
      <c r="H118" s="297">
        <v>5.6620071085593207</v>
      </c>
      <c r="I118" s="297"/>
      <c r="J118" s="297"/>
      <c r="K118" s="297" t="s">
        <v>199</v>
      </c>
      <c r="L118" s="297">
        <v>5.6620071085593242</v>
      </c>
      <c r="M118" s="297" t="s">
        <v>199</v>
      </c>
      <c r="N118" s="297">
        <v>0.76100575000000004</v>
      </c>
      <c r="O118" s="297" t="s">
        <v>199</v>
      </c>
      <c r="P118" s="297">
        <v>9.5635999999999999E-2</v>
      </c>
      <c r="Q118" s="297" t="s">
        <v>199</v>
      </c>
      <c r="R118" s="297">
        <v>0.14339716000000002</v>
      </c>
      <c r="S118" s="297" t="s">
        <v>199</v>
      </c>
      <c r="T118" s="297">
        <v>0.93077355966101694</v>
      </c>
      <c r="U118" s="297" t="s">
        <v>199</v>
      </c>
      <c r="V118" s="297">
        <v>0.61760859000000001</v>
      </c>
      <c r="W118" s="297" t="s">
        <v>199</v>
      </c>
      <c r="X118" s="297">
        <v>0</v>
      </c>
      <c r="Y118" s="297" t="s">
        <v>199</v>
      </c>
      <c r="Z118" s="297">
        <v>0</v>
      </c>
      <c r="AA118" s="297" t="s">
        <v>199</v>
      </c>
      <c r="AB118" s="297">
        <v>4.635597548898307</v>
      </c>
      <c r="AC118" s="297" t="s">
        <v>199</v>
      </c>
      <c r="AD118" s="297">
        <v>0</v>
      </c>
      <c r="AE118" s="297" t="s">
        <v>199</v>
      </c>
      <c r="AF118" s="297">
        <v>4.9010013585593208</v>
      </c>
      <c r="AG118" s="297" t="s">
        <v>199</v>
      </c>
      <c r="AH118" s="297">
        <v>-0.26540380966101695</v>
      </c>
      <c r="AI118" s="298" t="s">
        <v>192</v>
      </c>
      <c r="AJ118" s="298">
        <f t="shared" si="31"/>
        <v>0.25857495885820614</v>
      </c>
      <c r="AK118" s="326" t="s">
        <v>490</v>
      </c>
      <c r="AM118" s="327"/>
      <c r="AQ118" s="1">
        <v>21</v>
      </c>
    </row>
    <row r="119" spans="1:43" ht="18" customHeight="1">
      <c r="A119" s="324" t="s">
        <v>523</v>
      </c>
      <c r="B119" s="212" t="s">
        <v>524</v>
      </c>
      <c r="C119" s="296" t="s">
        <v>525</v>
      </c>
      <c r="D119" s="297">
        <v>3.0338983050847461</v>
      </c>
      <c r="E119" s="297" t="s">
        <v>199</v>
      </c>
      <c r="F119" s="297">
        <v>1.51572</v>
      </c>
      <c r="G119" s="297" t="s">
        <v>199</v>
      </c>
      <c r="H119" s="297">
        <v>21.311375170000002</v>
      </c>
      <c r="I119" s="297"/>
      <c r="J119" s="297"/>
      <c r="K119" s="297" t="s">
        <v>199</v>
      </c>
      <c r="L119" s="297">
        <v>21.311375170000002</v>
      </c>
      <c r="M119" s="297" t="s">
        <v>199</v>
      </c>
      <c r="N119" s="297">
        <v>0.89788834999999989</v>
      </c>
      <c r="O119" s="297" t="s">
        <v>199</v>
      </c>
      <c r="P119" s="297">
        <v>0.8632603900000001</v>
      </c>
      <c r="Q119" s="297" t="s">
        <v>199</v>
      </c>
      <c r="R119" s="297">
        <v>0.62304853000000004</v>
      </c>
      <c r="S119" s="297" t="s">
        <v>199</v>
      </c>
      <c r="T119" s="297">
        <v>0.62374499999999999</v>
      </c>
      <c r="U119" s="297" t="s">
        <v>199</v>
      </c>
      <c r="V119" s="297">
        <v>0.2748398199999999</v>
      </c>
      <c r="W119" s="297" t="s">
        <v>199</v>
      </c>
      <c r="X119" s="297">
        <v>0.66889491666659995</v>
      </c>
      <c r="Y119" s="297" t="s">
        <v>199</v>
      </c>
      <c r="Z119" s="297">
        <v>0</v>
      </c>
      <c r="AA119" s="297" t="s">
        <v>199</v>
      </c>
      <c r="AB119" s="297">
        <v>19.155474863333403</v>
      </c>
      <c r="AC119" s="297" t="s">
        <v>199</v>
      </c>
      <c r="AD119" s="297">
        <v>0</v>
      </c>
      <c r="AE119" s="297" t="s">
        <v>199</v>
      </c>
      <c r="AF119" s="297">
        <v>20.413486820000003</v>
      </c>
      <c r="AG119" s="297" t="s">
        <v>199</v>
      </c>
      <c r="AH119" s="297">
        <v>-0.58911704000000031</v>
      </c>
      <c r="AI119" s="298" t="s">
        <v>192</v>
      </c>
      <c r="AJ119" s="298">
        <f t="shared" si="31"/>
        <v>0.39617680202221739</v>
      </c>
      <c r="AK119" s="326" t="s">
        <v>435</v>
      </c>
      <c r="AM119" s="327"/>
      <c r="AQ119" s="1">
        <v>22</v>
      </c>
    </row>
    <row r="120" spans="1:43" ht="18" customHeight="1">
      <c r="A120" s="324" t="s">
        <v>526</v>
      </c>
      <c r="B120" s="212" t="s">
        <v>527</v>
      </c>
      <c r="C120" s="296" t="s">
        <v>528</v>
      </c>
      <c r="D120" s="297">
        <v>0</v>
      </c>
      <c r="E120" s="297" t="s">
        <v>199</v>
      </c>
      <c r="F120" s="297">
        <v>0</v>
      </c>
      <c r="G120" s="297" t="s">
        <v>199</v>
      </c>
      <c r="H120" s="297">
        <v>13.248320022445659</v>
      </c>
      <c r="I120" s="297"/>
      <c r="J120" s="297"/>
      <c r="K120" s="297" t="s">
        <v>199</v>
      </c>
      <c r="L120" s="297">
        <v>13.248320022445661</v>
      </c>
      <c r="M120" s="297" t="s">
        <v>199</v>
      </c>
      <c r="N120" s="297">
        <v>0.17662535000000001</v>
      </c>
      <c r="O120" s="297" t="s">
        <v>199</v>
      </c>
      <c r="P120" s="297">
        <v>0</v>
      </c>
      <c r="Q120" s="297" t="s">
        <v>199</v>
      </c>
      <c r="R120" s="297">
        <v>7.0000000000000007E-2</v>
      </c>
      <c r="S120" s="297" t="s">
        <v>199</v>
      </c>
      <c r="T120" s="297">
        <v>0.41307532999999996</v>
      </c>
      <c r="U120" s="297" t="s">
        <v>199</v>
      </c>
      <c r="V120" s="297">
        <v>0.10662534999999999</v>
      </c>
      <c r="W120" s="297" t="s">
        <v>199</v>
      </c>
      <c r="X120" s="297">
        <v>0.40549833000000002</v>
      </c>
      <c r="Y120" s="297" t="s">
        <v>199</v>
      </c>
      <c r="Z120" s="297">
        <v>0</v>
      </c>
      <c r="AA120" s="297" t="s">
        <v>199</v>
      </c>
      <c r="AB120" s="297">
        <v>12.429746362445661</v>
      </c>
      <c r="AC120" s="297" t="s">
        <v>199</v>
      </c>
      <c r="AD120" s="297">
        <v>0</v>
      </c>
      <c r="AE120" s="297" t="s">
        <v>199</v>
      </c>
      <c r="AF120" s="297">
        <v>0</v>
      </c>
      <c r="AG120" s="297" t="s">
        <v>199</v>
      </c>
      <c r="AH120" s="297">
        <v>-0.23644997999999995</v>
      </c>
      <c r="AI120" s="298" t="s">
        <v>192</v>
      </c>
      <c r="AJ120" s="298">
        <f t="shared" si="31"/>
        <v>0.57241370478358022</v>
      </c>
      <c r="AK120" s="326" t="s">
        <v>435</v>
      </c>
      <c r="AM120" s="327"/>
      <c r="AQ120" s="1">
        <v>24</v>
      </c>
    </row>
    <row r="121" spans="1:43" ht="18" customHeight="1">
      <c r="A121" s="324" t="s">
        <v>529</v>
      </c>
      <c r="B121" s="212" t="s">
        <v>530</v>
      </c>
      <c r="C121" s="296" t="s">
        <v>531</v>
      </c>
      <c r="D121" s="297">
        <v>7.26</v>
      </c>
      <c r="E121" s="297" t="s">
        <v>199</v>
      </c>
      <c r="F121" s="297">
        <v>0</v>
      </c>
      <c r="G121" s="297" t="s">
        <v>199</v>
      </c>
      <c r="H121" s="297">
        <v>10.692615507428473</v>
      </c>
      <c r="I121" s="297"/>
      <c r="J121" s="297"/>
      <c r="K121" s="297" t="s">
        <v>199</v>
      </c>
      <c r="L121" s="297">
        <v>10.692615507428478</v>
      </c>
      <c r="M121" s="297" t="s">
        <v>199</v>
      </c>
      <c r="N121" s="297">
        <v>1.0972999999999999</v>
      </c>
      <c r="O121" s="297" t="s">
        <v>199</v>
      </c>
      <c r="P121" s="297">
        <v>0</v>
      </c>
      <c r="Q121" s="297" t="s">
        <v>199</v>
      </c>
      <c r="R121" s="297">
        <v>7.0000000000000007E-2</v>
      </c>
      <c r="S121" s="297" t="s">
        <v>199</v>
      </c>
      <c r="T121" s="297">
        <v>1.0974658196063471</v>
      </c>
      <c r="U121" s="297" t="s">
        <v>199</v>
      </c>
      <c r="V121" s="297">
        <v>1.0272999999999999</v>
      </c>
      <c r="W121" s="297" t="s">
        <v>199</v>
      </c>
      <c r="X121" s="297">
        <v>0.20274967000000002</v>
      </c>
      <c r="Y121" s="297" t="s">
        <v>199</v>
      </c>
      <c r="Z121" s="297">
        <v>0</v>
      </c>
      <c r="AA121" s="297" t="s">
        <v>199</v>
      </c>
      <c r="AB121" s="297">
        <v>9.3924000178221299</v>
      </c>
      <c r="AC121" s="297" t="s">
        <v>199</v>
      </c>
      <c r="AD121" s="297">
        <v>0</v>
      </c>
      <c r="AE121" s="297" t="s">
        <v>199</v>
      </c>
      <c r="AF121" s="297">
        <v>22.843635529874131</v>
      </c>
      <c r="AG121" s="297" t="s">
        <v>199</v>
      </c>
      <c r="AH121" s="297">
        <v>-1.6581960634720616E-4</v>
      </c>
      <c r="AI121" s="298" t="s">
        <v>192</v>
      </c>
      <c r="AJ121" s="298">
        <f t="shared" si="31"/>
        <v>1.5109318521344672E-4</v>
      </c>
      <c r="AK121" s="326" t="s">
        <v>503</v>
      </c>
      <c r="AM121" s="327"/>
      <c r="AQ121" s="1">
        <v>25</v>
      </c>
    </row>
    <row r="122" spans="1:43" ht="18" customHeight="1">
      <c r="A122" s="324" t="s">
        <v>532</v>
      </c>
      <c r="B122" s="212" t="s">
        <v>533</v>
      </c>
      <c r="C122" s="296" t="s">
        <v>534</v>
      </c>
      <c r="D122" s="297">
        <v>6.0270000000000001</v>
      </c>
      <c r="E122" s="297" t="s">
        <v>199</v>
      </c>
      <c r="F122" s="297">
        <v>0.86926999999999999</v>
      </c>
      <c r="G122" s="297" t="s">
        <v>199</v>
      </c>
      <c r="H122" s="297">
        <v>9.9037546300838653</v>
      </c>
      <c r="I122" s="297"/>
      <c r="J122" s="297"/>
      <c r="K122" s="297" t="s">
        <v>199</v>
      </c>
      <c r="L122" s="297">
        <v>9.9037546300838653</v>
      </c>
      <c r="M122" s="297" t="s">
        <v>199</v>
      </c>
      <c r="N122" s="297">
        <v>0.23473906</v>
      </c>
      <c r="O122" s="297" t="s">
        <v>199</v>
      </c>
      <c r="P122" s="297">
        <v>4.0329999999999998E-2</v>
      </c>
      <c r="Q122" s="297" t="s">
        <v>199</v>
      </c>
      <c r="R122" s="297">
        <v>4.2312130000000003E-2</v>
      </c>
      <c r="S122" s="297" t="s">
        <v>199</v>
      </c>
      <c r="T122" s="297">
        <v>0.77338700000000005</v>
      </c>
      <c r="U122" s="297" t="s">
        <v>199</v>
      </c>
      <c r="V122" s="297">
        <v>0.19242693</v>
      </c>
      <c r="W122" s="297" t="s">
        <v>199</v>
      </c>
      <c r="X122" s="297">
        <v>0.16785699999999998</v>
      </c>
      <c r="Y122" s="297" t="s">
        <v>199</v>
      </c>
      <c r="Z122" s="297">
        <v>0</v>
      </c>
      <c r="AA122" s="297" t="s">
        <v>199</v>
      </c>
      <c r="AB122" s="297">
        <v>8.9221806300838651</v>
      </c>
      <c r="AC122" s="297" t="s">
        <v>199</v>
      </c>
      <c r="AD122" s="297">
        <v>0</v>
      </c>
      <c r="AE122" s="297" t="s">
        <v>199</v>
      </c>
      <c r="AF122" s="297">
        <v>0</v>
      </c>
      <c r="AG122" s="297" t="s">
        <v>199</v>
      </c>
      <c r="AH122" s="297">
        <v>-0.57897794000000002</v>
      </c>
      <c r="AI122" s="298" t="s">
        <v>192</v>
      </c>
      <c r="AJ122" s="298">
        <f t="shared" si="31"/>
        <v>0.71152248263216822</v>
      </c>
      <c r="AK122" s="326" t="s">
        <v>435</v>
      </c>
      <c r="AM122" s="327"/>
      <c r="AQ122" s="1">
        <v>52</v>
      </c>
    </row>
    <row r="123" spans="1:43" ht="18" customHeight="1">
      <c r="A123" s="324" t="s">
        <v>535</v>
      </c>
      <c r="B123" s="212" t="s">
        <v>536</v>
      </c>
      <c r="C123" s="296" t="s">
        <v>537</v>
      </c>
      <c r="D123" s="297">
        <v>4.76</v>
      </c>
      <c r="E123" s="297" t="s">
        <v>199</v>
      </c>
      <c r="F123" s="297">
        <v>22.625407056440679</v>
      </c>
      <c r="G123" s="297" t="s">
        <v>199</v>
      </c>
      <c r="H123" s="297">
        <v>0</v>
      </c>
      <c r="I123" s="297"/>
      <c r="J123" s="297"/>
      <c r="K123" s="297" t="s">
        <v>199</v>
      </c>
      <c r="L123" s="297">
        <v>0</v>
      </c>
      <c r="M123" s="297" t="s">
        <v>199</v>
      </c>
      <c r="N123" s="297">
        <v>0</v>
      </c>
      <c r="O123" s="297" t="s">
        <v>199</v>
      </c>
      <c r="P123" s="297">
        <v>0</v>
      </c>
      <c r="Q123" s="297" t="s">
        <v>199</v>
      </c>
      <c r="R123" s="297">
        <v>0</v>
      </c>
      <c r="S123" s="297" t="s">
        <v>199</v>
      </c>
      <c r="T123" s="297">
        <v>0</v>
      </c>
      <c r="U123" s="297" t="s">
        <v>199</v>
      </c>
      <c r="V123" s="297">
        <v>0</v>
      </c>
      <c r="W123" s="297" t="s">
        <v>199</v>
      </c>
      <c r="X123" s="297">
        <v>0</v>
      </c>
      <c r="Y123" s="297" t="s">
        <v>199</v>
      </c>
      <c r="Z123" s="297">
        <v>0</v>
      </c>
      <c r="AA123" s="297" t="s">
        <v>199</v>
      </c>
      <c r="AB123" s="297">
        <v>0</v>
      </c>
      <c r="AC123" s="297" t="s">
        <v>199</v>
      </c>
      <c r="AD123" s="297">
        <v>0</v>
      </c>
      <c r="AE123" s="297" t="s">
        <v>199</v>
      </c>
      <c r="AF123" s="297">
        <v>0</v>
      </c>
      <c r="AG123" s="297" t="s">
        <v>199</v>
      </c>
      <c r="AH123" s="297">
        <v>0</v>
      </c>
      <c r="AI123" s="298" t="s">
        <v>192</v>
      </c>
      <c r="AJ123" s="298" t="str">
        <f t="shared" si="31"/>
        <v>-</v>
      </c>
      <c r="AK123" s="326" t="s">
        <v>448</v>
      </c>
      <c r="AM123" s="327"/>
      <c r="AQ123" s="1">
        <v>54</v>
      </c>
    </row>
    <row r="124" spans="1:43" ht="18" customHeight="1">
      <c r="A124" s="324" t="s">
        <v>538</v>
      </c>
      <c r="B124" s="325" t="s">
        <v>539</v>
      </c>
      <c r="C124" s="296" t="s">
        <v>540</v>
      </c>
      <c r="D124" s="297" t="s">
        <v>199</v>
      </c>
      <c r="E124" s="297" t="s">
        <v>199</v>
      </c>
      <c r="F124" s="297">
        <v>0</v>
      </c>
      <c r="G124" s="297" t="s">
        <v>199</v>
      </c>
      <c r="H124" s="297">
        <v>2.1253207001570034</v>
      </c>
      <c r="I124" s="297"/>
      <c r="J124" s="297"/>
      <c r="K124" s="297" t="s">
        <v>199</v>
      </c>
      <c r="L124" s="297">
        <v>0.18358521847457626</v>
      </c>
      <c r="M124" s="297" t="s">
        <v>199</v>
      </c>
      <c r="N124" s="297">
        <v>0</v>
      </c>
      <c r="O124" s="297" t="s">
        <v>199</v>
      </c>
      <c r="P124" s="297">
        <v>0</v>
      </c>
      <c r="Q124" s="297" t="s">
        <v>199</v>
      </c>
      <c r="R124" s="297">
        <v>0</v>
      </c>
      <c r="S124" s="297" t="s">
        <v>199</v>
      </c>
      <c r="T124" s="297">
        <v>0</v>
      </c>
      <c r="U124" s="297" t="s">
        <v>199</v>
      </c>
      <c r="V124" s="297">
        <v>0</v>
      </c>
      <c r="W124" s="297" t="s">
        <v>199</v>
      </c>
      <c r="X124" s="297">
        <v>0.18358521847457626</v>
      </c>
      <c r="Y124" s="297" t="s">
        <v>199</v>
      </c>
      <c r="Z124" s="297">
        <v>0</v>
      </c>
      <c r="AA124" s="297" t="s">
        <v>199</v>
      </c>
      <c r="AB124" s="297">
        <v>0</v>
      </c>
      <c r="AC124" s="297" t="s">
        <v>199</v>
      </c>
      <c r="AD124" s="297">
        <v>0</v>
      </c>
      <c r="AE124" s="297" t="s">
        <v>199</v>
      </c>
      <c r="AF124" s="297">
        <v>2.1253207001570034</v>
      </c>
      <c r="AG124" s="297" t="s">
        <v>199</v>
      </c>
      <c r="AH124" s="297">
        <v>0</v>
      </c>
      <c r="AI124" s="298" t="s">
        <v>192</v>
      </c>
      <c r="AJ124" s="298" t="str">
        <f t="shared" si="31"/>
        <v>-</v>
      </c>
      <c r="AK124" s="326" t="s">
        <v>448</v>
      </c>
      <c r="AM124" s="327"/>
      <c r="AQ124" s="1">
        <v>94</v>
      </c>
    </row>
    <row r="125" spans="1:43" ht="18" customHeight="1">
      <c r="A125" s="324" t="s">
        <v>541</v>
      </c>
      <c r="B125" s="325" t="s">
        <v>542</v>
      </c>
      <c r="C125" s="296" t="s">
        <v>543</v>
      </c>
      <c r="D125" s="297">
        <v>0</v>
      </c>
      <c r="E125" s="297" t="s">
        <v>199</v>
      </c>
      <c r="F125" s="297">
        <v>19.879030496271188</v>
      </c>
      <c r="G125" s="297" t="s">
        <v>199</v>
      </c>
      <c r="H125" s="297">
        <v>3.7288110377176054E-9</v>
      </c>
      <c r="I125" s="297"/>
      <c r="J125" s="297"/>
      <c r="K125" s="297" t="s">
        <v>199</v>
      </c>
      <c r="L125" s="297">
        <v>0</v>
      </c>
      <c r="M125" s="297" t="s">
        <v>199</v>
      </c>
      <c r="N125" s="297">
        <v>0</v>
      </c>
      <c r="O125" s="297" t="s">
        <v>199</v>
      </c>
      <c r="P125" s="297">
        <v>0</v>
      </c>
      <c r="Q125" s="297" t="s">
        <v>199</v>
      </c>
      <c r="R125" s="297">
        <v>0</v>
      </c>
      <c r="S125" s="297" t="s">
        <v>199</v>
      </c>
      <c r="T125" s="297">
        <v>0</v>
      </c>
      <c r="U125" s="297" t="s">
        <v>199</v>
      </c>
      <c r="V125" s="297">
        <v>0</v>
      </c>
      <c r="W125" s="297" t="s">
        <v>199</v>
      </c>
      <c r="X125" s="297">
        <v>0</v>
      </c>
      <c r="Y125" s="297" t="s">
        <v>199</v>
      </c>
      <c r="Z125" s="297">
        <v>0</v>
      </c>
      <c r="AA125" s="297" t="s">
        <v>199</v>
      </c>
      <c r="AB125" s="297">
        <v>0</v>
      </c>
      <c r="AC125" s="297" t="s">
        <v>199</v>
      </c>
      <c r="AD125" s="297">
        <v>0</v>
      </c>
      <c r="AE125" s="297" t="s">
        <v>199</v>
      </c>
      <c r="AF125" s="297">
        <v>0</v>
      </c>
      <c r="AG125" s="297" t="s">
        <v>199</v>
      </c>
      <c r="AH125" s="297">
        <v>0</v>
      </c>
      <c r="AI125" s="298" t="s">
        <v>192</v>
      </c>
      <c r="AJ125" s="298" t="str">
        <f t="shared" si="31"/>
        <v>-</v>
      </c>
      <c r="AK125" s="326" t="s">
        <v>448</v>
      </c>
      <c r="AM125" s="327"/>
      <c r="AQ125" s="1">
        <v>95</v>
      </c>
    </row>
    <row r="126" spans="1:43" ht="18" customHeight="1">
      <c r="A126" s="324" t="s">
        <v>544</v>
      </c>
      <c r="B126" s="325" t="s">
        <v>545</v>
      </c>
      <c r="C126" s="296" t="s">
        <v>546</v>
      </c>
      <c r="D126" s="297" t="s">
        <v>199</v>
      </c>
      <c r="E126" s="297" t="s">
        <v>199</v>
      </c>
      <c r="F126" s="297">
        <v>7.4776910000000002E-2</v>
      </c>
      <c r="G126" s="297" t="s">
        <v>199</v>
      </c>
      <c r="H126" s="297">
        <v>4.4746680881524217</v>
      </c>
      <c r="I126" s="297"/>
      <c r="J126" s="297"/>
      <c r="K126" s="297" t="s">
        <v>199</v>
      </c>
      <c r="L126" s="297">
        <v>0.19822848999999998</v>
      </c>
      <c r="M126" s="297" t="s">
        <v>199</v>
      </c>
      <c r="N126" s="297">
        <v>4.2302499999999996E-3</v>
      </c>
      <c r="O126" s="297" t="s">
        <v>199</v>
      </c>
      <c r="P126" s="297">
        <v>1.8638286312000003E-2</v>
      </c>
      <c r="Q126" s="297" t="s">
        <v>199</v>
      </c>
      <c r="R126" s="297">
        <v>2.08603E-3</v>
      </c>
      <c r="S126" s="297" t="s">
        <v>199</v>
      </c>
      <c r="T126" s="297">
        <v>1.9617982525000001E-2</v>
      </c>
      <c r="U126" s="297" t="s">
        <v>199</v>
      </c>
      <c r="V126" s="297">
        <v>2.1442199999999996E-3</v>
      </c>
      <c r="W126" s="297" t="s">
        <v>199</v>
      </c>
      <c r="X126" s="297">
        <v>0.14290094789879998</v>
      </c>
      <c r="Y126" s="297" t="s">
        <v>199</v>
      </c>
      <c r="Z126" s="297">
        <v>0</v>
      </c>
      <c r="AA126" s="297" t="s">
        <v>199</v>
      </c>
      <c r="AB126" s="297">
        <v>1.70712732642E-2</v>
      </c>
      <c r="AC126" s="297" t="s">
        <v>199</v>
      </c>
      <c r="AD126" s="297">
        <v>0</v>
      </c>
      <c r="AE126" s="297" t="s">
        <v>199</v>
      </c>
      <c r="AF126" s="297">
        <v>4.4704378381524217</v>
      </c>
      <c r="AG126" s="297" t="s">
        <v>199</v>
      </c>
      <c r="AH126" s="297">
        <v>-3.4026018837000009E-2</v>
      </c>
      <c r="AI126" s="298" t="s">
        <v>192</v>
      </c>
      <c r="AJ126" s="298">
        <f t="shared" si="31"/>
        <v>0.88942335129377115</v>
      </c>
      <c r="AK126" s="326" t="s">
        <v>435</v>
      </c>
      <c r="AM126" s="327"/>
      <c r="AQ126" s="1">
        <v>99</v>
      </c>
    </row>
    <row r="127" spans="1:43" ht="18" customHeight="1">
      <c r="A127" s="324" t="s">
        <v>547</v>
      </c>
      <c r="B127" s="325" t="s">
        <v>548</v>
      </c>
      <c r="C127" s="296" t="s">
        <v>549</v>
      </c>
      <c r="D127" s="297">
        <v>3.9222000000000001</v>
      </c>
      <c r="E127" s="297" t="s">
        <v>199</v>
      </c>
      <c r="F127" s="297">
        <v>18.167950469491522</v>
      </c>
      <c r="G127" s="297" t="s">
        <v>199</v>
      </c>
      <c r="H127" s="297">
        <v>5.084785925646429E-10</v>
      </c>
      <c r="I127" s="297"/>
      <c r="J127" s="297"/>
      <c r="K127" s="297" t="s">
        <v>199</v>
      </c>
      <c r="L127" s="297">
        <v>0</v>
      </c>
      <c r="M127" s="297" t="s">
        <v>199</v>
      </c>
      <c r="N127" s="297">
        <v>0</v>
      </c>
      <c r="O127" s="297" t="s">
        <v>199</v>
      </c>
      <c r="P127" s="297">
        <v>0</v>
      </c>
      <c r="Q127" s="297" t="s">
        <v>199</v>
      </c>
      <c r="R127" s="297">
        <v>0</v>
      </c>
      <c r="S127" s="297" t="s">
        <v>199</v>
      </c>
      <c r="T127" s="297">
        <v>0</v>
      </c>
      <c r="U127" s="297" t="s">
        <v>199</v>
      </c>
      <c r="V127" s="297">
        <v>0</v>
      </c>
      <c r="W127" s="297" t="s">
        <v>199</v>
      </c>
      <c r="X127" s="297">
        <v>0</v>
      </c>
      <c r="Y127" s="297" t="s">
        <v>199</v>
      </c>
      <c r="Z127" s="297">
        <v>0</v>
      </c>
      <c r="AA127" s="297" t="s">
        <v>199</v>
      </c>
      <c r="AB127" s="297">
        <v>0</v>
      </c>
      <c r="AC127" s="297" t="s">
        <v>199</v>
      </c>
      <c r="AD127" s="297">
        <v>0</v>
      </c>
      <c r="AE127" s="297" t="s">
        <v>199</v>
      </c>
      <c r="AF127" s="297">
        <v>0</v>
      </c>
      <c r="AG127" s="297" t="s">
        <v>199</v>
      </c>
      <c r="AH127" s="297">
        <v>0</v>
      </c>
      <c r="AI127" s="298" t="s">
        <v>192</v>
      </c>
      <c r="AJ127" s="298" t="str">
        <f t="shared" si="31"/>
        <v>-</v>
      </c>
      <c r="AK127" s="326" t="s">
        <v>448</v>
      </c>
      <c r="AM127" s="327"/>
      <c r="AQ127" s="1">
        <v>109</v>
      </c>
    </row>
    <row r="128" spans="1:43">
      <c r="A128" s="324"/>
      <c r="B128" s="329"/>
      <c r="C128" s="296"/>
      <c r="D128" s="297"/>
      <c r="E128" s="297"/>
      <c r="F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  <c r="T128" s="297"/>
      <c r="U128" s="297"/>
      <c r="V128" s="297"/>
      <c r="W128" s="297"/>
      <c r="X128" s="297"/>
      <c r="Y128" s="297"/>
      <c r="Z128" s="297"/>
      <c r="AA128" s="297"/>
      <c r="AB128" s="297"/>
      <c r="AC128" s="297"/>
      <c r="AD128" s="297"/>
      <c r="AE128" s="297"/>
      <c r="AF128" s="297"/>
      <c r="AG128" s="297"/>
      <c r="AH128" s="297"/>
      <c r="AI128" s="298"/>
      <c r="AJ128" s="298" t="str">
        <f t="shared" si="31"/>
        <v>-</v>
      </c>
      <c r="AK128" s="326"/>
    </row>
    <row r="129" spans="1:38">
      <c r="A129" s="324" t="s">
        <v>59</v>
      </c>
      <c r="B129" s="295" t="s">
        <v>59</v>
      </c>
      <c r="C129" s="296"/>
      <c r="D129" s="297"/>
      <c r="E129" s="297"/>
      <c r="F129" s="297"/>
      <c r="G129" s="297"/>
      <c r="H129" s="297"/>
      <c r="I129" s="297"/>
      <c r="J129" s="297"/>
      <c r="K129" s="297"/>
      <c r="L129" s="297"/>
      <c r="M129" s="297"/>
      <c r="N129" s="297"/>
      <c r="O129" s="297"/>
      <c r="P129" s="297"/>
      <c r="Q129" s="297"/>
      <c r="R129" s="297"/>
      <c r="S129" s="297"/>
      <c r="T129" s="297"/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  <c r="AE129" s="297"/>
      <c r="AF129" s="297"/>
      <c r="AG129" s="297"/>
      <c r="AH129" s="297"/>
      <c r="AI129" s="298"/>
      <c r="AJ129" s="298" t="str">
        <f t="shared" si="31"/>
        <v>-</v>
      </c>
      <c r="AK129" s="326"/>
    </row>
    <row r="130" spans="1:38" ht="28.5">
      <c r="A130" s="318" t="s">
        <v>93</v>
      </c>
      <c r="B130" s="319" t="s">
        <v>94</v>
      </c>
      <c r="C130" s="320"/>
      <c r="D130" s="321">
        <v>0</v>
      </c>
      <c r="E130" s="321">
        <f t="shared" ref="E130:AH130" si="36">SUM(E131:E133)</f>
        <v>0</v>
      </c>
      <c r="F130" s="321">
        <f t="shared" si="36"/>
        <v>0</v>
      </c>
      <c r="G130" s="321">
        <f t="shared" si="36"/>
        <v>0</v>
      </c>
      <c r="H130" s="321">
        <f t="shared" si="36"/>
        <v>0</v>
      </c>
      <c r="I130" s="321"/>
      <c r="J130" s="321"/>
      <c r="K130" s="321">
        <f t="shared" si="36"/>
        <v>0</v>
      </c>
      <c r="L130" s="321">
        <f t="shared" si="36"/>
        <v>0</v>
      </c>
      <c r="M130" s="321">
        <f t="shared" si="36"/>
        <v>0</v>
      </c>
      <c r="N130" s="321">
        <f t="shared" si="36"/>
        <v>0</v>
      </c>
      <c r="O130" s="321">
        <f t="shared" si="36"/>
        <v>0</v>
      </c>
      <c r="P130" s="321">
        <f t="shared" si="36"/>
        <v>0</v>
      </c>
      <c r="Q130" s="321">
        <f t="shared" si="36"/>
        <v>0</v>
      </c>
      <c r="R130" s="321">
        <f t="shared" si="36"/>
        <v>0</v>
      </c>
      <c r="S130" s="321">
        <f t="shared" si="36"/>
        <v>0</v>
      </c>
      <c r="T130" s="321">
        <f t="shared" si="36"/>
        <v>0</v>
      </c>
      <c r="U130" s="321">
        <f t="shared" si="36"/>
        <v>0</v>
      </c>
      <c r="V130" s="321">
        <f t="shared" si="36"/>
        <v>0</v>
      </c>
      <c r="W130" s="321">
        <f t="shared" si="36"/>
        <v>0</v>
      </c>
      <c r="X130" s="321">
        <f t="shared" si="36"/>
        <v>0</v>
      </c>
      <c r="Y130" s="321">
        <f t="shared" si="36"/>
        <v>0</v>
      </c>
      <c r="Z130" s="321">
        <f t="shared" si="36"/>
        <v>0</v>
      </c>
      <c r="AA130" s="321">
        <f t="shared" si="36"/>
        <v>0</v>
      </c>
      <c r="AB130" s="321">
        <f t="shared" si="36"/>
        <v>0</v>
      </c>
      <c r="AC130" s="321">
        <f t="shared" si="36"/>
        <v>0</v>
      </c>
      <c r="AD130" s="321">
        <f t="shared" si="36"/>
        <v>0</v>
      </c>
      <c r="AE130" s="321">
        <f t="shared" si="36"/>
        <v>0</v>
      </c>
      <c r="AF130" s="321">
        <f t="shared" si="36"/>
        <v>0</v>
      </c>
      <c r="AG130" s="321">
        <f t="shared" si="36"/>
        <v>0</v>
      </c>
      <c r="AH130" s="321">
        <f t="shared" si="36"/>
        <v>0</v>
      </c>
      <c r="AI130" s="322"/>
      <c r="AJ130" s="322" t="str">
        <f t="shared" si="31"/>
        <v>-</v>
      </c>
      <c r="AK130" s="323"/>
      <c r="AL130" s="1" t="s">
        <v>192</v>
      </c>
    </row>
    <row r="131" spans="1:38">
      <c r="A131" s="324" t="s">
        <v>93</v>
      </c>
      <c r="B131" s="329" t="s">
        <v>58</v>
      </c>
      <c r="C131" s="296"/>
      <c r="D131" s="297"/>
      <c r="E131" s="297"/>
      <c r="F131" s="297"/>
      <c r="G131" s="297"/>
      <c r="H131" s="297"/>
      <c r="I131" s="297"/>
      <c r="J131" s="297"/>
      <c r="K131" s="297"/>
      <c r="L131" s="297"/>
      <c r="M131" s="297"/>
      <c r="N131" s="297"/>
      <c r="O131" s="297"/>
      <c r="P131" s="297"/>
      <c r="Q131" s="297"/>
      <c r="R131" s="297"/>
      <c r="S131" s="297"/>
      <c r="T131" s="297"/>
      <c r="U131" s="297"/>
      <c r="V131" s="297"/>
      <c r="W131" s="297"/>
      <c r="X131" s="297"/>
      <c r="Y131" s="297"/>
      <c r="Z131" s="297"/>
      <c r="AA131" s="297"/>
      <c r="AB131" s="297"/>
      <c r="AC131" s="297"/>
      <c r="AD131" s="297"/>
      <c r="AE131" s="297"/>
      <c r="AF131" s="297"/>
      <c r="AG131" s="297"/>
      <c r="AH131" s="297"/>
      <c r="AI131" s="298"/>
      <c r="AJ131" s="298" t="str">
        <f t="shared" si="31"/>
        <v>-</v>
      </c>
      <c r="AK131" s="326"/>
    </row>
    <row r="132" spans="1:38">
      <c r="A132" s="324" t="s">
        <v>93</v>
      </c>
      <c r="B132" s="329" t="s">
        <v>58</v>
      </c>
      <c r="C132" s="296"/>
      <c r="D132" s="297"/>
      <c r="E132" s="297"/>
      <c r="F132" s="297"/>
      <c r="G132" s="297"/>
      <c r="H132" s="297"/>
      <c r="I132" s="297"/>
      <c r="J132" s="297"/>
      <c r="K132" s="297"/>
      <c r="L132" s="297"/>
      <c r="M132" s="297"/>
      <c r="N132" s="297"/>
      <c r="O132" s="297"/>
      <c r="P132" s="297"/>
      <c r="Q132" s="297"/>
      <c r="R132" s="297"/>
      <c r="S132" s="297"/>
      <c r="T132" s="297"/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  <c r="AE132" s="297"/>
      <c r="AF132" s="297"/>
      <c r="AG132" s="297"/>
      <c r="AH132" s="297"/>
      <c r="AI132" s="298"/>
      <c r="AJ132" s="298" t="str">
        <f t="shared" si="31"/>
        <v>-</v>
      </c>
      <c r="AK132" s="326"/>
    </row>
    <row r="133" spans="1:38">
      <c r="A133" s="324" t="s">
        <v>59</v>
      </c>
      <c r="B133" s="295" t="s">
        <v>59</v>
      </c>
      <c r="C133" s="296"/>
      <c r="D133" s="297"/>
      <c r="E133" s="297"/>
      <c r="F133" s="297"/>
      <c r="G133" s="297"/>
      <c r="H133" s="297"/>
      <c r="I133" s="297"/>
      <c r="J133" s="297"/>
      <c r="K133" s="297"/>
      <c r="L133" s="297"/>
      <c r="M133" s="297"/>
      <c r="N133" s="297"/>
      <c r="O133" s="297"/>
      <c r="P133" s="297"/>
      <c r="Q133" s="297"/>
      <c r="R133" s="297"/>
      <c r="S133" s="297"/>
      <c r="T133" s="297"/>
      <c r="U133" s="297"/>
      <c r="V133" s="297"/>
      <c r="W133" s="297"/>
      <c r="X133" s="297"/>
      <c r="Y133" s="297"/>
      <c r="Z133" s="297"/>
      <c r="AA133" s="297"/>
      <c r="AB133" s="297"/>
      <c r="AC133" s="297"/>
      <c r="AD133" s="297"/>
      <c r="AE133" s="297"/>
      <c r="AF133" s="297"/>
      <c r="AG133" s="297"/>
      <c r="AH133" s="297"/>
      <c r="AI133" s="298"/>
      <c r="AJ133" s="298" t="str">
        <f t="shared" si="31"/>
        <v>-</v>
      </c>
      <c r="AK133" s="326"/>
    </row>
    <row r="134" spans="1:38" ht="28.5">
      <c r="A134" s="313" t="s">
        <v>95</v>
      </c>
      <c r="B134" s="314" t="s">
        <v>96</v>
      </c>
      <c r="C134" s="315"/>
      <c r="D134" s="316">
        <v>0</v>
      </c>
      <c r="E134" s="316">
        <f t="shared" ref="E134:AH134" si="37">E135+E139+E143+E147+E151+E155+E159+E163</f>
        <v>0</v>
      </c>
      <c r="F134" s="316">
        <f t="shared" si="37"/>
        <v>0</v>
      </c>
      <c r="G134" s="316">
        <f t="shared" si="37"/>
        <v>0</v>
      </c>
      <c r="H134" s="316">
        <f t="shared" si="37"/>
        <v>0</v>
      </c>
      <c r="I134" s="316"/>
      <c r="J134" s="316"/>
      <c r="K134" s="316">
        <f t="shared" si="37"/>
        <v>0</v>
      </c>
      <c r="L134" s="316">
        <f t="shared" si="37"/>
        <v>0</v>
      </c>
      <c r="M134" s="316">
        <f t="shared" si="37"/>
        <v>0</v>
      </c>
      <c r="N134" s="316">
        <f t="shared" si="37"/>
        <v>0</v>
      </c>
      <c r="O134" s="316">
        <f t="shared" si="37"/>
        <v>0</v>
      </c>
      <c r="P134" s="316">
        <f t="shared" si="37"/>
        <v>0</v>
      </c>
      <c r="Q134" s="316">
        <f t="shared" si="37"/>
        <v>0</v>
      </c>
      <c r="R134" s="316">
        <f t="shared" si="37"/>
        <v>0</v>
      </c>
      <c r="S134" s="316">
        <f t="shared" si="37"/>
        <v>0</v>
      </c>
      <c r="T134" s="316">
        <f t="shared" si="37"/>
        <v>0</v>
      </c>
      <c r="U134" s="316">
        <f t="shared" si="37"/>
        <v>0</v>
      </c>
      <c r="V134" s="316">
        <f t="shared" si="37"/>
        <v>0</v>
      </c>
      <c r="W134" s="316">
        <f t="shared" si="37"/>
        <v>0</v>
      </c>
      <c r="X134" s="316">
        <f t="shared" si="37"/>
        <v>0</v>
      </c>
      <c r="Y134" s="316">
        <f t="shared" si="37"/>
        <v>0</v>
      </c>
      <c r="Z134" s="316">
        <f t="shared" si="37"/>
        <v>0</v>
      </c>
      <c r="AA134" s="316">
        <f t="shared" si="37"/>
        <v>0</v>
      </c>
      <c r="AB134" s="316">
        <f t="shared" si="37"/>
        <v>0</v>
      </c>
      <c r="AC134" s="316">
        <f t="shared" si="37"/>
        <v>0</v>
      </c>
      <c r="AD134" s="316">
        <f t="shared" si="37"/>
        <v>0</v>
      </c>
      <c r="AE134" s="316">
        <f t="shared" si="37"/>
        <v>0</v>
      </c>
      <c r="AF134" s="316">
        <f t="shared" si="37"/>
        <v>0</v>
      </c>
      <c r="AG134" s="316">
        <f t="shared" si="37"/>
        <v>0</v>
      </c>
      <c r="AH134" s="316">
        <f t="shared" si="37"/>
        <v>0</v>
      </c>
      <c r="AI134" s="317"/>
      <c r="AJ134" s="317" t="str">
        <f t="shared" si="31"/>
        <v>-</v>
      </c>
      <c r="AK134" s="328"/>
      <c r="AL134" s="1" t="s">
        <v>192</v>
      </c>
    </row>
    <row r="135" spans="1:38" ht="28.5">
      <c r="A135" s="318" t="s">
        <v>97</v>
      </c>
      <c r="B135" s="319" t="s">
        <v>98</v>
      </c>
      <c r="C135" s="320"/>
      <c r="D135" s="321">
        <v>0</v>
      </c>
      <c r="E135" s="321">
        <f t="shared" ref="E135:AH135" si="38">SUM(E136:E138)</f>
        <v>0</v>
      </c>
      <c r="F135" s="321">
        <f t="shared" si="38"/>
        <v>0</v>
      </c>
      <c r="G135" s="321">
        <f t="shared" si="38"/>
        <v>0</v>
      </c>
      <c r="H135" s="321">
        <f t="shared" si="38"/>
        <v>0</v>
      </c>
      <c r="I135" s="321"/>
      <c r="J135" s="321"/>
      <c r="K135" s="321">
        <f t="shared" si="38"/>
        <v>0</v>
      </c>
      <c r="L135" s="321">
        <f t="shared" si="38"/>
        <v>0</v>
      </c>
      <c r="M135" s="321">
        <f t="shared" si="38"/>
        <v>0</v>
      </c>
      <c r="N135" s="321">
        <f t="shared" si="38"/>
        <v>0</v>
      </c>
      <c r="O135" s="321">
        <f t="shared" si="38"/>
        <v>0</v>
      </c>
      <c r="P135" s="321">
        <f t="shared" si="38"/>
        <v>0</v>
      </c>
      <c r="Q135" s="321">
        <f t="shared" si="38"/>
        <v>0</v>
      </c>
      <c r="R135" s="321">
        <f t="shared" si="38"/>
        <v>0</v>
      </c>
      <c r="S135" s="321">
        <f t="shared" si="38"/>
        <v>0</v>
      </c>
      <c r="T135" s="321">
        <f t="shared" si="38"/>
        <v>0</v>
      </c>
      <c r="U135" s="321">
        <f t="shared" si="38"/>
        <v>0</v>
      </c>
      <c r="V135" s="321">
        <f t="shared" si="38"/>
        <v>0</v>
      </c>
      <c r="W135" s="321">
        <f t="shared" si="38"/>
        <v>0</v>
      </c>
      <c r="X135" s="321">
        <f t="shared" si="38"/>
        <v>0</v>
      </c>
      <c r="Y135" s="321">
        <f t="shared" si="38"/>
        <v>0</v>
      </c>
      <c r="Z135" s="321">
        <f t="shared" si="38"/>
        <v>0</v>
      </c>
      <c r="AA135" s="321">
        <f t="shared" si="38"/>
        <v>0</v>
      </c>
      <c r="AB135" s="321">
        <f t="shared" si="38"/>
        <v>0</v>
      </c>
      <c r="AC135" s="321">
        <f t="shared" si="38"/>
        <v>0</v>
      </c>
      <c r="AD135" s="321">
        <f t="shared" si="38"/>
        <v>0</v>
      </c>
      <c r="AE135" s="321">
        <f t="shared" si="38"/>
        <v>0</v>
      </c>
      <c r="AF135" s="321">
        <f t="shared" si="38"/>
        <v>0</v>
      </c>
      <c r="AG135" s="321">
        <f t="shared" si="38"/>
        <v>0</v>
      </c>
      <c r="AH135" s="321">
        <f t="shared" si="38"/>
        <v>0</v>
      </c>
      <c r="AI135" s="322"/>
      <c r="AJ135" s="322" t="str">
        <f t="shared" si="31"/>
        <v>-</v>
      </c>
      <c r="AK135" s="323"/>
      <c r="AL135" s="1" t="s">
        <v>192</v>
      </c>
    </row>
    <row r="136" spans="1:38">
      <c r="A136" s="324" t="s">
        <v>97</v>
      </c>
      <c r="B136" s="329" t="s">
        <v>58</v>
      </c>
      <c r="C136" s="296"/>
      <c r="D136" s="297"/>
      <c r="E136" s="297"/>
      <c r="F136" s="297"/>
      <c r="G136" s="297"/>
      <c r="H136" s="297"/>
      <c r="I136" s="297"/>
      <c r="J136" s="297"/>
      <c r="K136" s="297"/>
      <c r="L136" s="297"/>
      <c r="M136" s="297"/>
      <c r="N136" s="297"/>
      <c r="O136" s="297"/>
      <c r="P136" s="297"/>
      <c r="Q136" s="297"/>
      <c r="R136" s="297"/>
      <c r="S136" s="297"/>
      <c r="T136" s="297"/>
      <c r="U136" s="297"/>
      <c r="V136" s="297"/>
      <c r="W136" s="297"/>
      <c r="X136" s="297"/>
      <c r="Y136" s="297"/>
      <c r="Z136" s="297"/>
      <c r="AA136" s="297"/>
      <c r="AB136" s="297"/>
      <c r="AC136" s="297"/>
      <c r="AD136" s="297"/>
      <c r="AE136" s="297"/>
      <c r="AF136" s="297"/>
      <c r="AG136" s="297"/>
      <c r="AH136" s="297"/>
      <c r="AI136" s="298"/>
      <c r="AJ136" s="298" t="str">
        <f t="shared" si="31"/>
        <v>-</v>
      </c>
      <c r="AK136" s="326"/>
    </row>
    <row r="137" spans="1:38">
      <c r="A137" s="324" t="s">
        <v>97</v>
      </c>
      <c r="B137" s="329" t="s">
        <v>58</v>
      </c>
      <c r="C137" s="296"/>
      <c r="D137" s="297"/>
      <c r="E137" s="297"/>
      <c r="F137" s="297"/>
      <c r="G137" s="297"/>
      <c r="H137" s="297"/>
      <c r="I137" s="297"/>
      <c r="J137" s="297"/>
      <c r="K137" s="297"/>
      <c r="L137" s="297"/>
      <c r="M137" s="297"/>
      <c r="N137" s="297"/>
      <c r="O137" s="297"/>
      <c r="P137" s="297"/>
      <c r="Q137" s="297"/>
      <c r="R137" s="297"/>
      <c r="S137" s="297"/>
      <c r="T137" s="297"/>
      <c r="U137" s="297"/>
      <c r="V137" s="297"/>
      <c r="W137" s="297"/>
      <c r="X137" s="297"/>
      <c r="Y137" s="297"/>
      <c r="Z137" s="297"/>
      <c r="AA137" s="297"/>
      <c r="AB137" s="297"/>
      <c r="AC137" s="297"/>
      <c r="AD137" s="297"/>
      <c r="AE137" s="297"/>
      <c r="AF137" s="297"/>
      <c r="AG137" s="297"/>
      <c r="AH137" s="297"/>
      <c r="AI137" s="298"/>
      <c r="AJ137" s="298" t="str">
        <f t="shared" si="31"/>
        <v>-</v>
      </c>
      <c r="AK137" s="326"/>
    </row>
    <row r="138" spans="1:38">
      <c r="A138" s="324" t="s">
        <v>59</v>
      </c>
      <c r="B138" s="295" t="s">
        <v>59</v>
      </c>
      <c r="C138" s="296"/>
      <c r="D138" s="297"/>
      <c r="E138" s="297"/>
      <c r="F138" s="297"/>
      <c r="G138" s="297"/>
      <c r="H138" s="297"/>
      <c r="I138" s="297"/>
      <c r="J138" s="297"/>
      <c r="K138" s="297"/>
      <c r="L138" s="297"/>
      <c r="M138" s="297"/>
      <c r="N138" s="297"/>
      <c r="O138" s="297"/>
      <c r="P138" s="297"/>
      <c r="Q138" s="297"/>
      <c r="R138" s="297"/>
      <c r="S138" s="297"/>
      <c r="T138" s="297"/>
      <c r="U138" s="297"/>
      <c r="V138" s="297"/>
      <c r="W138" s="297"/>
      <c r="X138" s="297"/>
      <c r="Y138" s="297"/>
      <c r="Z138" s="297"/>
      <c r="AA138" s="297"/>
      <c r="AB138" s="297"/>
      <c r="AC138" s="297"/>
      <c r="AD138" s="297"/>
      <c r="AE138" s="297"/>
      <c r="AF138" s="297"/>
      <c r="AG138" s="297"/>
      <c r="AH138" s="297"/>
      <c r="AI138" s="298"/>
      <c r="AJ138" s="298" t="str">
        <f t="shared" si="31"/>
        <v>-</v>
      </c>
      <c r="AK138" s="326"/>
    </row>
    <row r="139" spans="1:38" ht="28.5">
      <c r="A139" s="318" t="s">
        <v>99</v>
      </c>
      <c r="B139" s="319" t="s">
        <v>100</v>
      </c>
      <c r="C139" s="320"/>
      <c r="D139" s="321">
        <v>0</v>
      </c>
      <c r="E139" s="321">
        <f t="shared" ref="E139:AH139" si="39">SUM(E140:E142)</f>
        <v>0</v>
      </c>
      <c r="F139" s="321">
        <f t="shared" si="39"/>
        <v>0</v>
      </c>
      <c r="G139" s="321">
        <f t="shared" si="39"/>
        <v>0</v>
      </c>
      <c r="H139" s="321">
        <f t="shared" si="39"/>
        <v>0</v>
      </c>
      <c r="I139" s="321"/>
      <c r="J139" s="321"/>
      <c r="K139" s="321">
        <f t="shared" si="39"/>
        <v>0</v>
      </c>
      <c r="L139" s="321">
        <f t="shared" si="39"/>
        <v>0</v>
      </c>
      <c r="M139" s="321">
        <f t="shared" si="39"/>
        <v>0</v>
      </c>
      <c r="N139" s="321">
        <f t="shared" si="39"/>
        <v>0</v>
      </c>
      <c r="O139" s="321">
        <f t="shared" si="39"/>
        <v>0</v>
      </c>
      <c r="P139" s="321">
        <f t="shared" si="39"/>
        <v>0</v>
      </c>
      <c r="Q139" s="321">
        <f t="shared" si="39"/>
        <v>0</v>
      </c>
      <c r="R139" s="321">
        <f t="shared" si="39"/>
        <v>0</v>
      </c>
      <c r="S139" s="321">
        <f t="shared" si="39"/>
        <v>0</v>
      </c>
      <c r="T139" s="321">
        <f t="shared" si="39"/>
        <v>0</v>
      </c>
      <c r="U139" s="321">
        <f t="shared" si="39"/>
        <v>0</v>
      </c>
      <c r="V139" s="321">
        <f t="shared" si="39"/>
        <v>0</v>
      </c>
      <c r="W139" s="321">
        <f t="shared" si="39"/>
        <v>0</v>
      </c>
      <c r="X139" s="321">
        <f t="shared" si="39"/>
        <v>0</v>
      </c>
      <c r="Y139" s="321">
        <f t="shared" si="39"/>
        <v>0</v>
      </c>
      <c r="Z139" s="321">
        <f t="shared" si="39"/>
        <v>0</v>
      </c>
      <c r="AA139" s="321">
        <f t="shared" si="39"/>
        <v>0</v>
      </c>
      <c r="AB139" s="321">
        <f t="shared" si="39"/>
        <v>0</v>
      </c>
      <c r="AC139" s="321">
        <f t="shared" si="39"/>
        <v>0</v>
      </c>
      <c r="AD139" s="321">
        <f t="shared" si="39"/>
        <v>0</v>
      </c>
      <c r="AE139" s="321">
        <f t="shared" si="39"/>
        <v>0</v>
      </c>
      <c r="AF139" s="321">
        <f t="shared" si="39"/>
        <v>0</v>
      </c>
      <c r="AG139" s="321">
        <f t="shared" si="39"/>
        <v>0</v>
      </c>
      <c r="AH139" s="321">
        <f t="shared" si="39"/>
        <v>0</v>
      </c>
      <c r="AI139" s="322"/>
      <c r="AJ139" s="322" t="str">
        <f t="shared" si="31"/>
        <v>-</v>
      </c>
      <c r="AK139" s="323"/>
      <c r="AL139" s="1" t="s">
        <v>192</v>
      </c>
    </row>
    <row r="140" spans="1:38">
      <c r="A140" s="324" t="s">
        <v>99</v>
      </c>
      <c r="B140" s="329" t="s">
        <v>58</v>
      </c>
      <c r="C140" s="296"/>
      <c r="D140" s="297"/>
      <c r="E140" s="297"/>
      <c r="F140" s="297"/>
      <c r="G140" s="297"/>
      <c r="H140" s="297"/>
      <c r="I140" s="297"/>
      <c r="J140" s="297"/>
      <c r="K140" s="297"/>
      <c r="L140" s="297"/>
      <c r="M140" s="297"/>
      <c r="N140" s="297"/>
      <c r="O140" s="297"/>
      <c r="P140" s="297"/>
      <c r="Q140" s="297"/>
      <c r="R140" s="297"/>
      <c r="S140" s="297"/>
      <c r="T140" s="297"/>
      <c r="U140" s="297"/>
      <c r="V140" s="297"/>
      <c r="W140" s="297"/>
      <c r="X140" s="297"/>
      <c r="Y140" s="297"/>
      <c r="Z140" s="297"/>
      <c r="AA140" s="297"/>
      <c r="AB140" s="297"/>
      <c r="AC140" s="297"/>
      <c r="AD140" s="297"/>
      <c r="AE140" s="297"/>
      <c r="AF140" s="297"/>
      <c r="AG140" s="297"/>
      <c r="AH140" s="297"/>
      <c r="AI140" s="298"/>
      <c r="AJ140" s="298" t="str">
        <f t="shared" si="31"/>
        <v>-</v>
      </c>
      <c r="AK140" s="326"/>
    </row>
    <row r="141" spans="1:38">
      <c r="A141" s="324" t="s">
        <v>99</v>
      </c>
      <c r="B141" s="329" t="s">
        <v>58</v>
      </c>
      <c r="C141" s="296"/>
      <c r="D141" s="297"/>
      <c r="E141" s="297"/>
      <c r="F141" s="297"/>
      <c r="G141" s="297"/>
      <c r="H141" s="297"/>
      <c r="I141" s="297"/>
      <c r="J141" s="297"/>
      <c r="K141" s="297"/>
      <c r="L141" s="297"/>
      <c r="M141" s="297"/>
      <c r="N141" s="297"/>
      <c r="O141" s="297"/>
      <c r="P141" s="297"/>
      <c r="Q141" s="297"/>
      <c r="R141" s="297"/>
      <c r="S141" s="297"/>
      <c r="T141" s="297"/>
      <c r="U141" s="297"/>
      <c r="V141" s="297"/>
      <c r="W141" s="297"/>
      <c r="X141" s="297"/>
      <c r="Y141" s="297"/>
      <c r="Z141" s="297"/>
      <c r="AA141" s="297"/>
      <c r="AB141" s="297"/>
      <c r="AC141" s="297"/>
      <c r="AD141" s="297"/>
      <c r="AE141" s="297"/>
      <c r="AF141" s="297"/>
      <c r="AG141" s="297"/>
      <c r="AH141" s="297"/>
      <c r="AI141" s="298"/>
      <c r="AJ141" s="298" t="str">
        <f t="shared" si="31"/>
        <v>-</v>
      </c>
      <c r="AK141" s="326"/>
    </row>
    <row r="142" spans="1:38">
      <c r="A142" s="324" t="s">
        <v>59</v>
      </c>
      <c r="B142" s="295" t="s">
        <v>59</v>
      </c>
      <c r="C142" s="296"/>
      <c r="D142" s="297"/>
      <c r="E142" s="297"/>
      <c r="F142" s="297"/>
      <c r="G142" s="297"/>
      <c r="H142" s="297"/>
      <c r="I142" s="297"/>
      <c r="J142" s="297"/>
      <c r="K142" s="297"/>
      <c r="L142" s="297"/>
      <c r="M142" s="297"/>
      <c r="N142" s="297"/>
      <c r="O142" s="297"/>
      <c r="P142" s="297"/>
      <c r="Q142" s="297"/>
      <c r="R142" s="297"/>
      <c r="S142" s="297"/>
      <c r="T142" s="297"/>
      <c r="U142" s="297"/>
      <c r="V142" s="297"/>
      <c r="W142" s="297"/>
      <c r="X142" s="297"/>
      <c r="Y142" s="297"/>
      <c r="Z142" s="297"/>
      <c r="AA142" s="297"/>
      <c r="AB142" s="297"/>
      <c r="AC142" s="297"/>
      <c r="AD142" s="297"/>
      <c r="AE142" s="297"/>
      <c r="AF142" s="297"/>
      <c r="AG142" s="297"/>
      <c r="AH142" s="297"/>
      <c r="AI142" s="298"/>
      <c r="AJ142" s="298" t="str">
        <f t="shared" si="31"/>
        <v>-</v>
      </c>
      <c r="AK142" s="326"/>
    </row>
    <row r="143" spans="1:38" ht="28.5">
      <c r="A143" s="318" t="s">
        <v>101</v>
      </c>
      <c r="B143" s="319" t="s">
        <v>102</v>
      </c>
      <c r="C143" s="320"/>
      <c r="D143" s="321">
        <v>0</v>
      </c>
      <c r="E143" s="321">
        <f t="shared" ref="E143:AH143" si="40">SUM(E144:E146)</f>
        <v>0</v>
      </c>
      <c r="F143" s="321">
        <f t="shared" si="40"/>
        <v>0</v>
      </c>
      <c r="G143" s="321">
        <f t="shared" si="40"/>
        <v>0</v>
      </c>
      <c r="H143" s="321">
        <f t="shared" si="40"/>
        <v>0</v>
      </c>
      <c r="I143" s="321"/>
      <c r="J143" s="321"/>
      <c r="K143" s="321">
        <f t="shared" si="40"/>
        <v>0</v>
      </c>
      <c r="L143" s="321">
        <f t="shared" si="40"/>
        <v>0</v>
      </c>
      <c r="M143" s="321">
        <f t="shared" si="40"/>
        <v>0</v>
      </c>
      <c r="N143" s="321">
        <f t="shared" si="40"/>
        <v>0</v>
      </c>
      <c r="O143" s="321">
        <f t="shared" si="40"/>
        <v>0</v>
      </c>
      <c r="P143" s="321">
        <f t="shared" si="40"/>
        <v>0</v>
      </c>
      <c r="Q143" s="321">
        <f t="shared" si="40"/>
        <v>0</v>
      </c>
      <c r="R143" s="321">
        <f t="shared" si="40"/>
        <v>0</v>
      </c>
      <c r="S143" s="321">
        <f t="shared" si="40"/>
        <v>0</v>
      </c>
      <c r="T143" s="321">
        <f t="shared" si="40"/>
        <v>0</v>
      </c>
      <c r="U143" s="321">
        <f t="shared" si="40"/>
        <v>0</v>
      </c>
      <c r="V143" s="321">
        <f t="shared" si="40"/>
        <v>0</v>
      </c>
      <c r="W143" s="321">
        <f t="shared" si="40"/>
        <v>0</v>
      </c>
      <c r="X143" s="321">
        <f t="shared" si="40"/>
        <v>0</v>
      </c>
      <c r="Y143" s="321">
        <f t="shared" si="40"/>
        <v>0</v>
      </c>
      <c r="Z143" s="321">
        <f t="shared" si="40"/>
        <v>0</v>
      </c>
      <c r="AA143" s="321">
        <f t="shared" si="40"/>
        <v>0</v>
      </c>
      <c r="AB143" s="321">
        <f t="shared" si="40"/>
        <v>0</v>
      </c>
      <c r="AC143" s="321">
        <f t="shared" si="40"/>
        <v>0</v>
      </c>
      <c r="AD143" s="321">
        <f t="shared" si="40"/>
        <v>0</v>
      </c>
      <c r="AE143" s="321">
        <f t="shared" si="40"/>
        <v>0</v>
      </c>
      <c r="AF143" s="321">
        <f t="shared" si="40"/>
        <v>0</v>
      </c>
      <c r="AG143" s="321">
        <f t="shared" si="40"/>
        <v>0</v>
      </c>
      <c r="AH143" s="321">
        <f t="shared" si="40"/>
        <v>0</v>
      </c>
      <c r="AI143" s="322"/>
      <c r="AJ143" s="322" t="str">
        <f t="shared" si="31"/>
        <v>-</v>
      </c>
      <c r="AK143" s="323"/>
      <c r="AL143" s="1" t="s">
        <v>192</v>
      </c>
    </row>
    <row r="144" spans="1:38">
      <c r="A144" s="324" t="s">
        <v>101</v>
      </c>
      <c r="B144" s="329" t="s">
        <v>58</v>
      </c>
      <c r="C144" s="296"/>
      <c r="D144" s="297"/>
      <c r="E144" s="297"/>
      <c r="F144" s="297"/>
      <c r="G144" s="297"/>
      <c r="H144" s="297"/>
      <c r="I144" s="297"/>
      <c r="J144" s="297"/>
      <c r="K144" s="297"/>
      <c r="L144" s="297"/>
      <c r="M144" s="297"/>
      <c r="N144" s="297"/>
      <c r="O144" s="297"/>
      <c r="P144" s="297"/>
      <c r="Q144" s="297"/>
      <c r="R144" s="297"/>
      <c r="S144" s="297"/>
      <c r="T144" s="297"/>
      <c r="U144" s="297"/>
      <c r="V144" s="297"/>
      <c r="W144" s="297"/>
      <c r="X144" s="297"/>
      <c r="Y144" s="297"/>
      <c r="Z144" s="297"/>
      <c r="AA144" s="297"/>
      <c r="AB144" s="297"/>
      <c r="AC144" s="297"/>
      <c r="AD144" s="297"/>
      <c r="AE144" s="297"/>
      <c r="AF144" s="297"/>
      <c r="AG144" s="297"/>
      <c r="AH144" s="297"/>
      <c r="AI144" s="298"/>
      <c r="AJ144" s="298" t="str">
        <f t="shared" si="31"/>
        <v>-</v>
      </c>
      <c r="AK144" s="326"/>
    </row>
    <row r="145" spans="1:38">
      <c r="A145" s="324" t="s">
        <v>101</v>
      </c>
      <c r="B145" s="329" t="s">
        <v>58</v>
      </c>
      <c r="C145" s="296"/>
      <c r="D145" s="297"/>
      <c r="E145" s="297"/>
      <c r="F145" s="297"/>
      <c r="G145" s="297"/>
      <c r="H145" s="297"/>
      <c r="I145" s="297"/>
      <c r="J145" s="297"/>
      <c r="K145" s="297"/>
      <c r="L145" s="297"/>
      <c r="M145" s="297"/>
      <c r="N145" s="297"/>
      <c r="O145" s="297"/>
      <c r="P145" s="297"/>
      <c r="Q145" s="297"/>
      <c r="R145" s="297"/>
      <c r="S145" s="297"/>
      <c r="T145" s="297"/>
      <c r="U145" s="297"/>
      <c r="V145" s="297"/>
      <c r="W145" s="297"/>
      <c r="X145" s="297"/>
      <c r="Y145" s="297"/>
      <c r="Z145" s="297"/>
      <c r="AA145" s="297"/>
      <c r="AB145" s="297"/>
      <c r="AC145" s="297"/>
      <c r="AD145" s="297"/>
      <c r="AE145" s="297"/>
      <c r="AF145" s="297"/>
      <c r="AG145" s="297"/>
      <c r="AH145" s="297"/>
      <c r="AI145" s="298"/>
      <c r="AJ145" s="298" t="str">
        <f t="shared" si="31"/>
        <v>-</v>
      </c>
      <c r="AK145" s="326"/>
    </row>
    <row r="146" spans="1:38">
      <c r="A146" s="324" t="s">
        <v>59</v>
      </c>
      <c r="B146" s="295" t="s">
        <v>59</v>
      </c>
      <c r="C146" s="296"/>
      <c r="D146" s="297"/>
      <c r="E146" s="297"/>
      <c r="F146" s="297"/>
      <c r="G146" s="297"/>
      <c r="H146" s="297"/>
      <c r="I146" s="297"/>
      <c r="J146" s="297"/>
      <c r="K146" s="297"/>
      <c r="L146" s="297"/>
      <c r="M146" s="297"/>
      <c r="N146" s="297"/>
      <c r="O146" s="297"/>
      <c r="P146" s="297"/>
      <c r="Q146" s="297"/>
      <c r="R146" s="297"/>
      <c r="S146" s="297"/>
      <c r="T146" s="297"/>
      <c r="U146" s="297"/>
      <c r="V146" s="297"/>
      <c r="W146" s="297"/>
      <c r="X146" s="297"/>
      <c r="Y146" s="297"/>
      <c r="Z146" s="297"/>
      <c r="AA146" s="297"/>
      <c r="AB146" s="297"/>
      <c r="AC146" s="297"/>
      <c r="AD146" s="297"/>
      <c r="AE146" s="297"/>
      <c r="AF146" s="297"/>
      <c r="AG146" s="297"/>
      <c r="AH146" s="297"/>
      <c r="AI146" s="298"/>
      <c r="AJ146" s="298" t="str">
        <f t="shared" si="31"/>
        <v>-</v>
      </c>
      <c r="AK146" s="326"/>
    </row>
    <row r="147" spans="1:38" ht="28.5">
      <c r="A147" s="318" t="s">
        <v>103</v>
      </c>
      <c r="B147" s="319" t="s">
        <v>104</v>
      </c>
      <c r="C147" s="320"/>
      <c r="D147" s="321">
        <v>0</v>
      </c>
      <c r="E147" s="321">
        <f t="shared" ref="E147:AH147" si="41">SUM(E148:E150)</f>
        <v>0</v>
      </c>
      <c r="F147" s="321">
        <f t="shared" si="41"/>
        <v>0</v>
      </c>
      <c r="G147" s="321">
        <f t="shared" si="41"/>
        <v>0</v>
      </c>
      <c r="H147" s="321">
        <f t="shared" si="41"/>
        <v>0</v>
      </c>
      <c r="I147" s="321"/>
      <c r="J147" s="321"/>
      <c r="K147" s="321">
        <f t="shared" si="41"/>
        <v>0</v>
      </c>
      <c r="L147" s="321">
        <f t="shared" si="41"/>
        <v>0</v>
      </c>
      <c r="M147" s="321">
        <f t="shared" si="41"/>
        <v>0</v>
      </c>
      <c r="N147" s="321">
        <f t="shared" si="41"/>
        <v>0</v>
      </c>
      <c r="O147" s="321">
        <f t="shared" si="41"/>
        <v>0</v>
      </c>
      <c r="P147" s="321">
        <f t="shared" si="41"/>
        <v>0</v>
      </c>
      <c r="Q147" s="321">
        <f t="shared" si="41"/>
        <v>0</v>
      </c>
      <c r="R147" s="321">
        <f t="shared" si="41"/>
        <v>0</v>
      </c>
      <c r="S147" s="321">
        <f t="shared" si="41"/>
        <v>0</v>
      </c>
      <c r="T147" s="321">
        <f t="shared" si="41"/>
        <v>0</v>
      </c>
      <c r="U147" s="321">
        <f t="shared" si="41"/>
        <v>0</v>
      </c>
      <c r="V147" s="321">
        <f t="shared" si="41"/>
        <v>0</v>
      </c>
      <c r="W147" s="321">
        <f t="shared" si="41"/>
        <v>0</v>
      </c>
      <c r="X147" s="321">
        <f t="shared" si="41"/>
        <v>0</v>
      </c>
      <c r="Y147" s="321">
        <f t="shared" si="41"/>
        <v>0</v>
      </c>
      <c r="Z147" s="321">
        <f t="shared" si="41"/>
        <v>0</v>
      </c>
      <c r="AA147" s="321">
        <f t="shared" si="41"/>
        <v>0</v>
      </c>
      <c r="AB147" s="321">
        <f t="shared" si="41"/>
        <v>0</v>
      </c>
      <c r="AC147" s="321">
        <f t="shared" si="41"/>
        <v>0</v>
      </c>
      <c r="AD147" s="321">
        <f t="shared" si="41"/>
        <v>0</v>
      </c>
      <c r="AE147" s="321">
        <f t="shared" si="41"/>
        <v>0</v>
      </c>
      <c r="AF147" s="321">
        <f t="shared" si="41"/>
        <v>0</v>
      </c>
      <c r="AG147" s="321">
        <f t="shared" si="41"/>
        <v>0</v>
      </c>
      <c r="AH147" s="321">
        <f t="shared" si="41"/>
        <v>0</v>
      </c>
      <c r="AI147" s="322"/>
      <c r="AJ147" s="322" t="str">
        <f t="shared" si="31"/>
        <v>-</v>
      </c>
      <c r="AK147" s="323"/>
      <c r="AL147" s="1" t="s">
        <v>192</v>
      </c>
    </row>
    <row r="148" spans="1:38">
      <c r="A148" s="324" t="s">
        <v>103</v>
      </c>
      <c r="B148" s="329" t="s">
        <v>58</v>
      </c>
      <c r="C148" s="296"/>
      <c r="D148" s="297"/>
      <c r="E148" s="297"/>
      <c r="F148" s="297"/>
      <c r="G148" s="297"/>
      <c r="H148" s="297"/>
      <c r="I148" s="297"/>
      <c r="J148" s="297"/>
      <c r="K148" s="297"/>
      <c r="L148" s="297"/>
      <c r="M148" s="297"/>
      <c r="N148" s="297"/>
      <c r="O148" s="297"/>
      <c r="P148" s="297"/>
      <c r="Q148" s="297"/>
      <c r="R148" s="297"/>
      <c r="S148" s="297"/>
      <c r="T148" s="297"/>
      <c r="U148" s="297"/>
      <c r="V148" s="297"/>
      <c r="W148" s="297"/>
      <c r="X148" s="297"/>
      <c r="Y148" s="297"/>
      <c r="Z148" s="297"/>
      <c r="AA148" s="297"/>
      <c r="AB148" s="297"/>
      <c r="AC148" s="297"/>
      <c r="AD148" s="297"/>
      <c r="AE148" s="297"/>
      <c r="AF148" s="297"/>
      <c r="AG148" s="297"/>
      <c r="AH148" s="297"/>
      <c r="AI148" s="298"/>
      <c r="AJ148" s="298" t="str">
        <f t="shared" si="31"/>
        <v>-</v>
      </c>
      <c r="AK148" s="326"/>
    </row>
    <row r="149" spans="1:38">
      <c r="A149" s="324" t="s">
        <v>103</v>
      </c>
      <c r="B149" s="329" t="s">
        <v>58</v>
      </c>
      <c r="C149" s="296"/>
      <c r="D149" s="297"/>
      <c r="E149" s="297"/>
      <c r="F149" s="297"/>
      <c r="G149" s="297"/>
      <c r="H149" s="297"/>
      <c r="I149" s="297"/>
      <c r="J149" s="297"/>
      <c r="K149" s="297"/>
      <c r="L149" s="297"/>
      <c r="M149" s="297"/>
      <c r="N149" s="297"/>
      <c r="O149" s="297"/>
      <c r="P149" s="297"/>
      <c r="Q149" s="297"/>
      <c r="R149" s="297"/>
      <c r="S149" s="297"/>
      <c r="T149" s="297"/>
      <c r="U149" s="297"/>
      <c r="V149" s="297"/>
      <c r="W149" s="297"/>
      <c r="X149" s="297"/>
      <c r="Y149" s="297"/>
      <c r="Z149" s="297"/>
      <c r="AA149" s="297"/>
      <c r="AB149" s="297"/>
      <c r="AC149" s="297"/>
      <c r="AD149" s="297"/>
      <c r="AE149" s="297"/>
      <c r="AF149" s="297"/>
      <c r="AG149" s="297"/>
      <c r="AH149" s="297"/>
      <c r="AI149" s="298"/>
      <c r="AJ149" s="298" t="str">
        <f t="shared" si="31"/>
        <v>-</v>
      </c>
      <c r="AK149" s="326"/>
    </row>
    <row r="150" spans="1:38">
      <c r="A150" s="324" t="s">
        <v>59</v>
      </c>
      <c r="B150" s="295" t="s">
        <v>59</v>
      </c>
      <c r="C150" s="296"/>
      <c r="D150" s="297"/>
      <c r="E150" s="297"/>
      <c r="F150" s="297"/>
      <c r="G150" s="297"/>
      <c r="H150" s="297"/>
      <c r="I150" s="297"/>
      <c r="J150" s="297"/>
      <c r="K150" s="297"/>
      <c r="L150" s="297"/>
      <c r="M150" s="297"/>
      <c r="N150" s="297"/>
      <c r="O150" s="297"/>
      <c r="P150" s="297"/>
      <c r="Q150" s="297"/>
      <c r="R150" s="297"/>
      <c r="S150" s="297"/>
      <c r="T150" s="297"/>
      <c r="U150" s="297"/>
      <c r="V150" s="297"/>
      <c r="W150" s="297"/>
      <c r="X150" s="297"/>
      <c r="Y150" s="297"/>
      <c r="Z150" s="297"/>
      <c r="AA150" s="297"/>
      <c r="AB150" s="297"/>
      <c r="AC150" s="297"/>
      <c r="AD150" s="297"/>
      <c r="AE150" s="297"/>
      <c r="AF150" s="297"/>
      <c r="AG150" s="297"/>
      <c r="AH150" s="297"/>
      <c r="AI150" s="298"/>
      <c r="AJ150" s="298" t="str">
        <f t="shared" si="31"/>
        <v>-</v>
      </c>
      <c r="AK150" s="326"/>
    </row>
    <row r="151" spans="1:38" ht="28.5">
      <c r="A151" s="318" t="s">
        <v>105</v>
      </c>
      <c r="B151" s="319" t="s">
        <v>106</v>
      </c>
      <c r="C151" s="320"/>
      <c r="D151" s="321">
        <v>0</v>
      </c>
      <c r="E151" s="321">
        <f t="shared" ref="E151:AH151" si="42">SUM(E152:E154)</f>
        <v>0</v>
      </c>
      <c r="F151" s="321">
        <f t="shared" si="42"/>
        <v>0</v>
      </c>
      <c r="G151" s="321">
        <f t="shared" si="42"/>
        <v>0</v>
      </c>
      <c r="H151" s="321">
        <f t="shared" si="42"/>
        <v>0</v>
      </c>
      <c r="I151" s="321"/>
      <c r="J151" s="321"/>
      <c r="K151" s="321">
        <f t="shared" si="42"/>
        <v>0</v>
      </c>
      <c r="L151" s="321">
        <f t="shared" si="42"/>
        <v>0</v>
      </c>
      <c r="M151" s="321">
        <f t="shared" si="42"/>
        <v>0</v>
      </c>
      <c r="N151" s="321">
        <f t="shared" si="42"/>
        <v>0</v>
      </c>
      <c r="O151" s="321">
        <f t="shared" si="42"/>
        <v>0</v>
      </c>
      <c r="P151" s="321">
        <f t="shared" si="42"/>
        <v>0</v>
      </c>
      <c r="Q151" s="321">
        <f t="shared" si="42"/>
        <v>0</v>
      </c>
      <c r="R151" s="321">
        <f t="shared" si="42"/>
        <v>0</v>
      </c>
      <c r="S151" s="321">
        <f t="shared" si="42"/>
        <v>0</v>
      </c>
      <c r="T151" s="321">
        <f t="shared" si="42"/>
        <v>0</v>
      </c>
      <c r="U151" s="321">
        <f t="shared" si="42"/>
        <v>0</v>
      </c>
      <c r="V151" s="321">
        <f t="shared" si="42"/>
        <v>0</v>
      </c>
      <c r="W151" s="321">
        <f t="shared" si="42"/>
        <v>0</v>
      </c>
      <c r="X151" s="321">
        <f t="shared" si="42"/>
        <v>0</v>
      </c>
      <c r="Y151" s="321">
        <f t="shared" si="42"/>
        <v>0</v>
      </c>
      <c r="Z151" s="321">
        <f t="shared" si="42"/>
        <v>0</v>
      </c>
      <c r="AA151" s="321">
        <f t="shared" si="42"/>
        <v>0</v>
      </c>
      <c r="AB151" s="321">
        <f t="shared" si="42"/>
        <v>0</v>
      </c>
      <c r="AC151" s="321">
        <f t="shared" si="42"/>
        <v>0</v>
      </c>
      <c r="AD151" s="321">
        <f t="shared" si="42"/>
        <v>0</v>
      </c>
      <c r="AE151" s="321">
        <f t="shared" si="42"/>
        <v>0</v>
      </c>
      <c r="AF151" s="321">
        <f t="shared" si="42"/>
        <v>0</v>
      </c>
      <c r="AG151" s="321">
        <f t="shared" si="42"/>
        <v>0</v>
      </c>
      <c r="AH151" s="321">
        <f t="shared" si="42"/>
        <v>0</v>
      </c>
      <c r="AI151" s="322"/>
      <c r="AJ151" s="322" t="str">
        <f t="shared" si="31"/>
        <v>-</v>
      </c>
      <c r="AK151" s="323"/>
      <c r="AL151" s="1" t="s">
        <v>192</v>
      </c>
    </row>
    <row r="152" spans="1:38">
      <c r="A152" s="324" t="s">
        <v>105</v>
      </c>
      <c r="B152" s="329" t="s">
        <v>58</v>
      </c>
      <c r="C152" s="296"/>
      <c r="D152" s="297"/>
      <c r="E152" s="297"/>
      <c r="F152" s="297"/>
      <c r="G152" s="297"/>
      <c r="H152" s="297"/>
      <c r="I152" s="297"/>
      <c r="J152" s="297"/>
      <c r="K152" s="297"/>
      <c r="L152" s="297"/>
      <c r="M152" s="297"/>
      <c r="N152" s="297"/>
      <c r="O152" s="297"/>
      <c r="P152" s="297"/>
      <c r="Q152" s="297"/>
      <c r="R152" s="297"/>
      <c r="S152" s="297"/>
      <c r="T152" s="297"/>
      <c r="U152" s="297"/>
      <c r="V152" s="297"/>
      <c r="W152" s="297"/>
      <c r="X152" s="297"/>
      <c r="Y152" s="297"/>
      <c r="Z152" s="297"/>
      <c r="AA152" s="297"/>
      <c r="AB152" s="297"/>
      <c r="AC152" s="297"/>
      <c r="AD152" s="297"/>
      <c r="AE152" s="297"/>
      <c r="AF152" s="297"/>
      <c r="AG152" s="297"/>
      <c r="AH152" s="297"/>
      <c r="AI152" s="298"/>
      <c r="AJ152" s="298" t="str">
        <f t="shared" si="31"/>
        <v>-</v>
      </c>
      <c r="AK152" s="326"/>
    </row>
    <row r="153" spans="1:38">
      <c r="A153" s="324" t="s">
        <v>105</v>
      </c>
      <c r="B153" s="329" t="s">
        <v>58</v>
      </c>
      <c r="C153" s="296"/>
      <c r="D153" s="297"/>
      <c r="E153" s="297"/>
      <c r="F153" s="297"/>
      <c r="G153" s="297"/>
      <c r="H153" s="297"/>
      <c r="I153" s="297"/>
      <c r="J153" s="297"/>
      <c r="K153" s="297"/>
      <c r="L153" s="297"/>
      <c r="M153" s="297"/>
      <c r="N153" s="297"/>
      <c r="O153" s="297"/>
      <c r="P153" s="297"/>
      <c r="Q153" s="297"/>
      <c r="R153" s="297"/>
      <c r="S153" s="297"/>
      <c r="T153" s="297"/>
      <c r="U153" s="297"/>
      <c r="V153" s="297"/>
      <c r="W153" s="297"/>
      <c r="X153" s="297"/>
      <c r="Y153" s="297"/>
      <c r="Z153" s="297"/>
      <c r="AA153" s="297"/>
      <c r="AB153" s="297"/>
      <c r="AC153" s="297"/>
      <c r="AD153" s="297"/>
      <c r="AE153" s="297"/>
      <c r="AF153" s="297"/>
      <c r="AG153" s="297"/>
      <c r="AH153" s="297"/>
      <c r="AI153" s="298"/>
      <c r="AJ153" s="298" t="str">
        <f t="shared" si="31"/>
        <v>-</v>
      </c>
      <c r="AK153" s="326"/>
    </row>
    <row r="154" spans="1:38">
      <c r="A154" s="324" t="s">
        <v>59</v>
      </c>
      <c r="B154" s="295" t="s">
        <v>59</v>
      </c>
      <c r="C154" s="296"/>
      <c r="D154" s="297"/>
      <c r="E154" s="297"/>
      <c r="F154" s="297"/>
      <c r="G154" s="297"/>
      <c r="H154" s="297"/>
      <c r="I154" s="297"/>
      <c r="J154" s="297"/>
      <c r="K154" s="297"/>
      <c r="L154" s="297"/>
      <c r="M154" s="297"/>
      <c r="N154" s="297"/>
      <c r="O154" s="297"/>
      <c r="P154" s="297"/>
      <c r="Q154" s="297"/>
      <c r="R154" s="297"/>
      <c r="S154" s="297"/>
      <c r="T154" s="297"/>
      <c r="U154" s="297"/>
      <c r="V154" s="297"/>
      <c r="W154" s="297"/>
      <c r="X154" s="297"/>
      <c r="Y154" s="297"/>
      <c r="Z154" s="297"/>
      <c r="AA154" s="297"/>
      <c r="AB154" s="297"/>
      <c r="AC154" s="297"/>
      <c r="AD154" s="297"/>
      <c r="AE154" s="297"/>
      <c r="AF154" s="297"/>
      <c r="AG154" s="297"/>
      <c r="AH154" s="297"/>
      <c r="AI154" s="298"/>
      <c r="AJ154" s="298" t="str">
        <f t="shared" si="31"/>
        <v>-</v>
      </c>
      <c r="AK154" s="326"/>
    </row>
    <row r="155" spans="1:38" ht="28.5">
      <c r="A155" s="318" t="s">
        <v>107</v>
      </c>
      <c r="B155" s="319" t="s">
        <v>108</v>
      </c>
      <c r="C155" s="320"/>
      <c r="D155" s="321">
        <v>0</v>
      </c>
      <c r="E155" s="321">
        <f t="shared" ref="E155:AH155" si="43">SUM(E156:E158)</f>
        <v>0</v>
      </c>
      <c r="F155" s="321">
        <f t="shared" si="43"/>
        <v>0</v>
      </c>
      <c r="G155" s="321">
        <f t="shared" si="43"/>
        <v>0</v>
      </c>
      <c r="H155" s="321">
        <f t="shared" si="43"/>
        <v>0</v>
      </c>
      <c r="I155" s="321"/>
      <c r="J155" s="321"/>
      <c r="K155" s="321">
        <f t="shared" si="43"/>
        <v>0</v>
      </c>
      <c r="L155" s="321">
        <f t="shared" si="43"/>
        <v>0</v>
      </c>
      <c r="M155" s="321">
        <f t="shared" si="43"/>
        <v>0</v>
      </c>
      <c r="N155" s="321">
        <f t="shared" si="43"/>
        <v>0</v>
      </c>
      <c r="O155" s="321">
        <f t="shared" si="43"/>
        <v>0</v>
      </c>
      <c r="P155" s="321">
        <f t="shared" si="43"/>
        <v>0</v>
      </c>
      <c r="Q155" s="321">
        <f t="shared" si="43"/>
        <v>0</v>
      </c>
      <c r="R155" s="321">
        <f t="shared" si="43"/>
        <v>0</v>
      </c>
      <c r="S155" s="321">
        <f t="shared" si="43"/>
        <v>0</v>
      </c>
      <c r="T155" s="321">
        <f t="shared" si="43"/>
        <v>0</v>
      </c>
      <c r="U155" s="321">
        <f t="shared" si="43"/>
        <v>0</v>
      </c>
      <c r="V155" s="321">
        <f t="shared" si="43"/>
        <v>0</v>
      </c>
      <c r="W155" s="321">
        <f t="shared" si="43"/>
        <v>0</v>
      </c>
      <c r="X155" s="321">
        <f t="shared" si="43"/>
        <v>0</v>
      </c>
      <c r="Y155" s="321">
        <f t="shared" si="43"/>
        <v>0</v>
      </c>
      <c r="Z155" s="321">
        <f t="shared" si="43"/>
        <v>0</v>
      </c>
      <c r="AA155" s="321">
        <f t="shared" si="43"/>
        <v>0</v>
      </c>
      <c r="AB155" s="321">
        <f t="shared" si="43"/>
        <v>0</v>
      </c>
      <c r="AC155" s="321">
        <f t="shared" si="43"/>
        <v>0</v>
      </c>
      <c r="AD155" s="321">
        <f t="shared" si="43"/>
        <v>0</v>
      </c>
      <c r="AE155" s="321">
        <f t="shared" si="43"/>
        <v>0</v>
      </c>
      <c r="AF155" s="321">
        <f t="shared" si="43"/>
        <v>0</v>
      </c>
      <c r="AG155" s="321">
        <f t="shared" si="43"/>
        <v>0</v>
      </c>
      <c r="AH155" s="321">
        <f t="shared" si="43"/>
        <v>0</v>
      </c>
      <c r="AI155" s="322"/>
      <c r="AJ155" s="322" t="str">
        <f t="shared" si="31"/>
        <v>-</v>
      </c>
      <c r="AK155" s="323"/>
      <c r="AL155" s="1" t="s">
        <v>192</v>
      </c>
    </row>
    <row r="156" spans="1:38">
      <c r="A156" s="324" t="s">
        <v>107</v>
      </c>
      <c r="B156" s="329" t="s">
        <v>58</v>
      </c>
      <c r="C156" s="296"/>
      <c r="D156" s="297"/>
      <c r="E156" s="297"/>
      <c r="F156" s="297"/>
      <c r="G156" s="297"/>
      <c r="H156" s="297"/>
      <c r="I156" s="297"/>
      <c r="J156" s="297"/>
      <c r="K156" s="297"/>
      <c r="L156" s="297"/>
      <c r="M156" s="297"/>
      <c r="N156" s="297"/>
      <c r="O156" s="297"/>
      <c r="P156" s="297"/>
      <c r="Q156" s="297"/>
      <c r="R156" s="297"/>
      <c r="S156" s="297"/>
      <c r="T156" s="297"/>
      <c r="U156" s="297"/>
      <c r="V156" s="297"/>
      <c r="W156" s="297"/>
      <c r="X156" s="297"/>
      <c r="Y156" s="297"/>
      <c r="Z156" s="297"/>
      <c r="AA156" s="297"/>
      <c r="AB156" s="297"/>
      <c r="AC156" s="297"/>
      <c r="AD156" s="297"/>
      <c r="AE156" s="297"/>
      <c r="AF156" s="297"/>
      <c r="AG156" s="297"/>
      <c r="AH156" s="297"/>
      <c r="AI156" s="298"/>
      <c r="AJ156" s="298" t="str">
        <f t="shared" si="31"/>
        <v>-</v>
      </c>
      <c r="AK156" s="326"/>
    </row>
    <row r="157" spans="1:38">
      <c r="A157" s="324" t="s">
        <v>107</v>
      </c>
      <c r="B157" s="329" t="s">
        <v>58</v>
      </c>
      <c r="C157" s="296"/>
      <c r="D157" s="297"/>
      <c r="E157" s="297"/>
      <c r="F157" s="297"/>
      <c r="G157" s="297"/>
      <c r="H157" s="297"/>
      <c r="I157" s="297"/>
      <c r="J157" s="297"/>
      <c r="K157" s="297"/>
      <c r="L157" s="297"/>
      <c r="M157" s="297"/>
      <c r="N157" s="297"/>
      <c r="O157" s="297"/>
      <c r="P157" s="297"/>
      <c r="Q157" s="297"/>
      <c r="R157" s="297"/>
      <c r="S157" s="297"/>
      <c r="T157" s="297"/>
      <c r="U157" s="297"/>
      <c r="V157" s="297"/>
      <c r="W157" s="297"/>
      <c r="X157" s="297"/>
      <c r="Y157" s="297"/>
      <c r="Z157" s="297"/>
      <c r="AA157" s="297"/>
      <c r="AB157" s="297"/>
      <c r="AC157" s="297"/>
      <c r="AD157" s="297"/>
      <c r="AE157" s="297"/>
      <c r="AF157" s="297"/>
      <c r="AG157" s="297"/>
      <c r="AH157" s="297"/>
      <c r="AI157" s="298"/>
      <c r="AJ157" s="298" t="str">
        <f t="shared" si="31"/>
        <v>-</v>
      </c>
      <c r="AK157" s="326"/>
    </row>
    <row r="158" spans="1:38">
      <c r="A158" s="324" t="s">
        <v>59</v>
      </c>
      <c r="B158" s="295" t="s">
        <v>59</v>
      </c>
      <c r="C158" s="296"/>
      <c r="D158" s="297"/>
      <c r="E158" s="297"/>
      <c r="F158" s="297"/>
      <c r="G158" s="297"/>
      <c r="H158" s="297"/>
      <c r="I158" s="297"/>
      <c r="J158" s="297"/>
      <c r="K158" s="297"/>
      <c r="L158" s="297"/>
      <c r="M158" s="297"/>
      <c r="N158" s="297"/>
      <c r="O158" s="297"/>
      <c r="P158" s="297"/>
      <c r="Q158" s="297"/>
      <c r="R158" s="297"/>
      <c r="S158" s="297"/>
      <c r="T158" s="297"/>
      <c r="U158" s="297"/>
      <c r="V158" s="297"/>
      <c r="W158" s="297"/>
      <c r="X158" s="297"/>
      <c r="Y158" s="297"/>
      <c r="Z158" s="297"/>
      <c r="AA158" s="297"/>
      <c r="AB158" s="297"/>
      <c r="AC158" s="297"/>
      <c r="AD158" s="297"/>
      <c r="AE158" s="297"/>
      <c r="AF158" s="297"/>
      <c r="AG158" s="297"/>
      <c r="AH158" s="297"/>
      <c r="AI158" s="298"/>
      <c r="AJ158" s="298" t="str">
        <f t="shared" si="31"/>
        <v>-</v>
      </c>
      <c r="AK158" s="326"/>
    </row>
    <row r="159" spans="1:38" ht="28.5">
      <c r="A159" s="318" t="s">
        <v>109</v>
      </c>
      <c r="B159" s="319" t="s">
        <v>110</v>
      </c>
      <c r="C159" s="320"/>
      <c r="D159" s="321">
        <v>0</v>
      </c>
      <c r="E159" s="321">
        <f t="shared" ref="E159:AH159" si="44">SUM(E160:E162)</f>
        <v>0</v>
      </c>
      <c r="F159" s="321">
        <f t="shared" si="44"/>
        <v>0</v>
      </c>
      <c r="G159" s="321">
        <f t="shared" si="44"/>
        <v>0</v>
      </c>
      <c r="H159" s="321">
        <f t="shared" si="44"/>
        <v>0</v>
      </c>
      <c r="I159" s="321"/>
      <c r="J159" s="321"/>
      <c r="K159" s="321">
        <f t="shared" si="44"/>
        <v>0</v>
      </c>
      <c r="L159" s="321">
        <f t="shared" si="44"/>
        <v>0</v>
      </c>
      <c r="M159" s="321">
        <f t="shared" si="44"/>
        <v>0</v>
      </c>
      <c r="N159" s="321">
        <f t="shared" si="44"/>
        <v>0</v>
      </c>
      <c r="O159" s="321">
        <f t="shared" si="44"/>
        <v>0</v>
      </c>
      <c r="P159" s="321">
        <f t="shared" si="44"/>
        <v>0</v>
      </c>
      <c r="Q159" s="321">
        <f t="shared" si="44"/>
        <v>0</v>
      </c>
      <c r="R159" s="321">
        <f t="shared" si="44"/>
        <v>0</v>
      </c>
      <c r="S159" s="321">
        <f t="shared" si="44"/>
        <v>0</v>
      </c>
      <c r="T159" s="321">
        <f t="shared" si="44"/>
        <v>0</v>
      </c>
      <c r="U159" s="321">
        <f t="shared" si="44"/>
        <v>0</v>
      </c>
      <c r="V159" s="321">
        <f t="shared" si="44"/>
        <v>0</v>
      </c>
      <c r="W159" s="321">
        <f t="shared" si="44"/>
        <v>0</v>
      </c>
      <c r="X159" s="321">
        <f t="shared" si="44"/>
        <v>0</v>
      </c>
      <c r="Y159" s="321">
        <f t="shared" si="44"/>
        <v>0</v>
      </c>
      <c r="Z159" s="321">
        <f t="shared" si="44"/>
        <v>0</v>
      </c>
      <c r="AA159" s="321">
        <f t="shared" si="44"/>
        <v>0</v>
      </c>
      <c r="AB159" s="321">
        <f t="shared" si="44"/>
        <v>0</v>
      </c>
      <c r="AC159" s="321">
        <f t="shared" si="44"/>
        <v>0</v>
      </c>
      <c r="AD159" s="321">
        <f t="shared" si="44"/>
        <v>0</v>
      </c>
      <c r="AE159" s="321">
        <f t="shared" si="44"/>
        <v>0</v>
      </c>
      <c r="AF159" s="321">
        <f t="shared" si="44"/>
        <v>0</v>
      </c>
      <c r="AG159" s="321">
        <f t="shared" si="44"/>
        <v>0</v>
      </c>
      <c r="AH159" s="321">
        <f t="shared" si="44"/>
        <v>0</v>
      </c>
      <c r="AI159" s="322"/>
      <c r="AJ159" s="322" t="str">
        <f t="shared" si="31"/>
        <v>-</v>
      </c>
      <c r="AK159" s="323"/>
      <c r="AL159" s="1" t="s">
        <v>192</v>
      </c>
    </row>
    <row r="160" spans="1:38">
      <c r="A160" s="324" t="s">
        <v>109</v>
      </c>
      <c r="B160" s="329" t="s">
        <v>58</v>
      </c>
      <c r="C160" s="296"/>
      <c r="D160" s="297"/>
      <c r="E160" s="297"/>
      <c r="F160" s="297"/>
      <c r="G160" s="297"/>
      <c r="H160" s="297"/>
      <c r="I160" s="297"/>
      <c r="J160" s="297"/>
      <c r="K160" s="297"/>
      <c r="L160" s="297"/>
      <c r="M160" s="297"/>
      <c r="N160" s="297"/>
      <c r="O160" s="297"/>
      <c r="P160" s="297"/>
      <c r="Q160" s="297"/>
      <c r="R160" s="297"/>
      <c r="S160" s="297"/>
      <c r="T160" s="297"/>
      <c r="U160" s="297"/>
      <c r="V160" s="297"/>
      <c r="W160" s="297"/>
      <c r="X160" s="297"/>
      <c r="Y160" s="297"/>
      <c r="Z160" s="297"/>
      <c r="AA160" s="297"/>
      <c r="AB160" s="297"/>
      <c r="AC160" s="297"/>
      <c r="AD160" s="297"/>
      <c r="AE160" s="297"/>
      <c r="AF160" s="297"/>
      <c r="AG160" s="297"/>
      <c r="AH160" s="297"/>
      <c r="AI160" s="298"/>
      <c r="AJ160" s="298" t="str">
        <f t="shared" si="31"/>
        <v>-</v>
      </c>
      <c r="AK160" s="326"/>
    </row>
    <row r="161" spans="1:57">
      <c r="A161" s="324" t="s">
        <v>109</v>
      </c>
      <c r="B161" s="329" t="s">
        <v>58</v>
      </c>
      <c r="C161" s="296"/>
      <c r="D161" s="297"/>
      <c r="E161" s="297"/>
      <c r="F161" s="297"/>
      <c r="G161" s="297"/>
      <c r="H161" s="297"/>
      <c r="I161" s="297"/>
      <c r="J161" s="297"/>
      <c r="K161" s="297"/>
      <c r="L161" s="297"/>
      <c r="M161" s="297"/>
      <c r="N161" s="297"/>
      <c r="O161" s="297"/>
      <c r="P161" s="297"/>
      <c r="Q161" s="297"/>
      <c r="R161" s="297"/>
      <c r="S161" s="297"/>
      <c r="T161" s="297"/>
      <c r="U161" s="297"/>
      <c r="V161" s="297"/>
      <c r="W161" s="297"/>
      <c r="X161" s="297"/>
      <c r="Y161" s="297"/>
      <c r="Z161" s="297"/>
      <c r="AA161" s="297"/>
      <c r="AB161" s="297"/>
      <c r="AC161" s="297"/>
      <c r="AD161" s="297"/>
      <c r="AE161" s="297"/>
      <c r="AF161" s="297"/>
      <c r="AG161" s="297"/>
      <c r="AH161" s="297"/>
      <c r="AI161" s="298"/>
      <c r="AJ161" s="298" t="str">
        <f t="shared" si="31"/>
        <v>-</v>
      </c>
      <c r="AK161" s="326"/>
    </row>
    <row r="162" spans="1:57">
      <c r="A162" s="324" t="s">
        <v>59</v>
      </c>
      <c r="B162" s="295" t="s">
        <v>59</v>
      </c>
      <c r="C162" s="296"/>
      <c r="D162" s="297"/>
      <c r="E162" s="297"/>
      <c r="F162" s="297"/>
      <c r="G162" s="297"/>
      <c r="H162" s="297"/>
      <c r="I162" s="297"/>
      <c r="J162" s="297"/>
      <c r="K162" s="297"/>
      <c r="L162" s="297"/>
      <c r="M162" s="297"/>
      <c r="N162" s="297"/>
      <c r="O162" s="297"/>
      <c r="P162" s="297"/>
      <c r="Q162" s="297"/>
      <c r="R162" s="297"/>
      <c r="S162" s="297"/>
      <c r="T162" s="297"/>
      <c r="U162" s="297"/>
      <c r="V162" s="297"/>
      <c r="W162" s="297"/>
      <c r="X162" s="297"/>
      <c r="Y162" s="297"/>
      <c r="Z162" s="297"/>
      <c r="AA162" s="297"/>
      <c r="AB162" s="297"/>
      <c r="AC162" s="297"/>
      <c r="AD162" s="297"/>
      <c r="AE162" s="297"/>
      <c r="AF162" s="297"/>
      <c r="AG162" s="297"/>
      <c r="AH162" s="297"/>
      <c r="AI162" s="298"/>
      <c r="AJ162" s="298" t="str">
        <f t="shared" ref="AJ162:AJ217" si="45">IFERROR(ABS((V162+R162)/(P162+T162)-1),"-")</f>
        <v>-</v>
      </c>
      <c r="AK162" s="326"/>
    </row>
    <row r="163" spans="1:57" ht="28.5">
      <c r="A163" s="318" t="s">
        <v>111</v>
      </c>
      <c r="B163" s="319" t="s">
        <v>112</v>
      </c>
      <c r="C163" s="320"/>
      <c r="D163" s="321">
        <v>0</v>
      </c>
      <c r="E163" s="321">
        <f t="shared" ref="E163:AH163" si="46">SUM(E164:E166)</f>
        <v>0</v>
      </c>
      <c r="F163" s="321">
        <f t="shared" si="46"/>
        <v>0</v>
      </c>
      <c r="G163" s="321">
        <f t="shared" si="46"/>
        <v>0</v>
      </c>
      <c r="H163" s="321">
        <f t="shared" si="46"/>
        <v>0</v>
      </c>
      <c r="I163" s="321"/>
      <c r="J163" s="321"/>
      <c r="K163" s="321">
        <f t="shared" si="46"/>
        <v>0</v>
      </c>
      <c r="L163" s="321">
        <f t="shared" si="46"/>
        <v>0</v>
      </c>
      <c r="M163" s="321">
        <f t="shared" si="46"/>
        <v>0</v>
      </c>
      <c r="N163" s="321">
        <f t="shared" si="46"/>
        <v>0</v>
      </c>
      <c r="O163" s="321">
        <f t="shared" si="46"/>
        <v>0</v>
      </c>
      <c r="P163" s="321">
        <f t="shared" si="46"/>
        <v>0</v>
      </c>
      <c r="Q163" s="321">
        <f t="shared" si="46"/>
        <v>0</v>
      </c>
      <c r="R163" s="321">
        <f t="shared" si="46"/>
        <v>0</v>
      </c>
      <c r="S163" s="321">
        <f t="shared" si="46"/>
        <v>0</v>
      </c>
      <c r="T163" s="321">
        <f t="shared" si="46"/>
        <v>0</v>
      </c>
      <c r="U163" s="321">
        <f t="shared" si="46"/>
        <v>0</v>
      </c>
      <c r="V163" s="321">
        <f t="shared" si="46"/>
        <v>0</v>
      </c>
      <c r="W163" s="321">
        <f t="shared" si="46"/>
        <v>0</v>
      </c>
      <c r="X163" s="321">
        <f t="shared" si="46"/>
        <v>0</v>
      </c>
      <c r="Y163" s="321">
        <f t="shared" si="46"/>
        <v>0</v>
      </c>
      <c r="Z163" s="321">
        <f t="shared" si="46"/>
        <v>0</v>
      </c>
      <c r="AA163" s="321">
        <f t="shared" si="46"/>
        <v>0</v>
      </c>
      <c r="AB163" s="321">
        <f t="shared" si="46"/>
        <v>0</v>
      </c>
      <c r="AC163" s="321">
        <f t="shared" si="46"/>
        <v>0</v>
      </c>
      <c r="AD163" s="321">
        <f t="shared" si="46"/>
        <v>0</v>
      </c>
      <c r="AE163" s="321">
        <f t="shared" si="46"/>
        <v>0</v>
      </c>
      <c r="AF163" s="321">
        <f t="shared" si="46"/>
        <v>0</v>
      </c>
      <c r="AG163" s="321">
        <f t="shared" si="46"/>
        <v>0</v>
      </c>
      <c r="AH163" s="321">
        <f t="shared" si="46"/>
        <v>0</v>
      </c>
      <c r="AI163" s="322"/>
      <c r="AJ163" s="322" t="str">
        <f t="shared" si="45"/>
        <v>-</v>
      </c>
      <c r="AK163" s="323"/>
      <c r="AL163" s="1" t="s">
        <v>192</v>
      </c>
    </row>
    <row r="164" spans="1:57">
      <c r="A164" s="324" t="s">
        <v>111</v>
      </c>
      <c r="B164" s="329" t="s">
        <v>58</v>
      </c>
      <c r="C164" s="296"/>
      <c r="D164" s="297"/>
      <c r="E164" s="297"/>
      <c r="F164" s="297"/>
      <c r="G164" s="297"/>
      <c r="H164" s="297"/>
      <c r="I164" s="297"/>
      <c r="J164" s="297"/>
      <c r="K164" s="297"/>
      <c r="L164" s="297"/>
      <c r="M164" s="297"/>
      <c r="N164" s="297"/>
      <c r="O164" s="297"/>
      <c r="P164" s="297"/>
      <c r="Q164" s="297"/>
      <c r="R164" s="297"/>
      <c r="S164" s="297"/>
      <c r="T164" s="297"/>
      <c r="U164" s="297"/>
      <c r="V164" s="297"/>
      <c r="W164" s="297"/>
      <c r="X164" s="297"/>
      <c r="Y164" s="297"/>
      <c r="Z164" s="297"/>
      <c r="AA164" s="297"/>
      <c r="AB164" s="297"/>
      <c r="AC164" s="297"/>
      <c r="AD164" s="297"/>
      <c r="AE164" s="297"/>
      <c r="AF164" s="297"/>
      <c r="AG164" s="297"/>
      <c r="AH164" s="297"/>
      <c r="AI164" s="298"/>
      <c r="AJ164" s="298" t="str">
        <f t="shared" si="45"/>
        <v>-</v>
      </c>
      <c r="AK164" s="326"/>
    </row>
    <row r="165" spans="1:57">
      <c r="A165" s="324" t="s">
        <v>111</v>
      </c>
      <c r="B165" s="329" t="s">
        <v>58</v>
      </c>
      <c r="C165" s="296"/>
      <c r="D165" s="297"/>
      <c r="E165" s="297"/>
      <c r="F165" s="297"/>
      <c r="G165" s="297"/>
      <c r="H165" s="297"/>
      <c r="I165" s="297"/>
      <c r="J165" s="297"/>
      <c r="K165" s="297"/>
      <c r="L165" s="297"/>
      <c r="M165" s="297"/>
      <c r="N165" s="297"/>
      <c r="O165" s="297"/>
      <c r="P165" s="297"/>
      <c r="Q165" s="297"/>
      <c r="R165" s="297"/>
      <c r="S165" s="297"/>
      <c r="T165" s="297"/>
      <c r="U165" s="297"/>
      <c r="V165" s="297"/>
      <c r="W165" s="297"/>
      <c r="X165" s="297"/>
      <c r="Y165" s="297"/>
      <c r="Z165" s="297"/>
      <c r="AA165" s="297"/>
      <c r="AB165" s="297"/>
      <c r="AC165" s="297"/>
      <c r="AD165" s="297"/>
      <c r="AE165" s="297"/>
      <c r="AF165" s="297"/>
      <c r="AG165" s="297"/>
      <c r="AH165" s="297"/>
      <c r="AI165" s="298"/>
      <c r="AJ165" s="298" t="str">
        <f t="shared" si="45"/>
        <v>-</v>
      </c>
      <c r="AK165" s="326"/>
    </row>
    <row r="166" spans="1:57">
      <c r="A166" s="324" t="s">
        <v>59</v>
      </c>
      <c r="B166" s="295" t="s">
        <v>59</v>
      </c>
      <c r="C166" s="296"/>
      <c r="D166" s="297"/>
      <c r="E166" s="297"/>
      <c r="F166" s="297"/>
      <c r="G166" s="297"/>
      <c r="H166" s="297"/>
      <c r="I166" s="297"/>
      <c r="J166" s="297"/>
      <c r="K166" s="297"/>
      <c r="L166" s="297"/>
      <c r="M166" s="297"/>
      <c r="N166" s="297"/>
      <c r="O166" s="297"/>
      <c r="P166" s="297"/>
      <c r="Q166" s="297"/>
      <c r="R166" s="297"/>
      <c r="S166" s="297"/>
      <c r="T166" s="297"/>
      <c r="U166" s="297"/>
      <c r="V166" s="297"/>
      <c r="W166" s="297"/>
      <c r="X166" s="297"/>
      <c r="Y166" s="297"/>
      <c r="Z166" s="297"/>
      <c r="AA166" s="297"/>
      <c r="AB166" s="297"/>
      <c r="AC166" s="297"/>
      <c r="AD166" s="297"/>
      <c r="AE166" s="297"/>
      <c r="AF166" s="297"/>
      <c r="AG166" s="297"/>
      <c r="AH166" s="297"/>
      <c r="AI166" s="298"/>
      <c r="AJ166" s="298" t="str">
        <f t="shared" si="45"/>
        <v>-</v>
      </c>
      <c r="AK166" s="326"/>
    </row>
    <row r="167" spans="1:57" ht="28.5">
      <c r="A167" s="313" t="s">
        <v>113</v>
      </c>
      <c r="B167" s="314" t="s">
        <v>114</v>
      </c>
      <c r="C167" s="315"/>
      <c r="D167" s="316">
        <v>37.608190423073189</v>
      </c>
      <c r="E167" s="316">
        <f t="shared" ref="E167:AH167" si="47">E168+E176</f>
        <v>0</v>
      </c>
      <c r="F167" s="316">
        <f t="shared" si="47"/>
        <v>33.285359046271189</v>
      </c>
      <c r="G167" s="316">
        <f t="shared" si="47"/>
        <v>0</v>
      </c>
      <c r="H167" s="316">
        <f t="shared" si="47"/>
        <v>196.12261095441568</v>
      </c>
      <c r="I167" s="316"/>
      <c r="J167" s="316"/>
      <c r="K167" s="316">
        <f t="shared" si="47"/>
        <v>0</v>
      </c>
      <c r="L167" s="316">
        <f t="shared" si="47"/>
        <v>183.61460986685279</v>
      </c>
      <c r="M167" s="316">
        <f t="shared" si="47"/>
        <v>0</v>
      </c>
      <c r="N167" s="316">
        <f t="shared" si="47"/>
        <v>14.93413864</v>
      </c>
      <c r="O167" s="316">
        <f t="shared" si="47"/>
        <v>0</v>
      </c>
      <c r="P167" s="316">
        <f t="shared" si="47"/>
        <v>4.4298212349000003</v>
      </c>
      <c r="Q167" s="316">
        <f t="shared" si="47"/>
        <v>0</v>
      </c>
      <c r="R167" s="316">
        <f t="shared" si="47"/>
        <v>4.0627436799999996</v>
      </c>
      <c r="S167" s="316">
        <f t="shared" si="47"/>
        <v>0</v>
      </c>
      <c r="T167" s="316">
        <f t="shared" si="47"/>
        <v>2.1600374118128816</v>
      </c>
      <c r="U167" s="316">
        <f t="shared" si="47"/>
        <v>0</v>
      </c>
      <c r="V167" s="316">
        <f t="shared" si="47"/>
        <v>10.87139496</v>
      </c>
      <c r="W167" s="316">
        <f t="shared" si="47"/>
        <v>0</v>
      </c>
      <c r="X167" s="316">
        <f t="shared" si="47"/>
        <v>10.849868763400927</v>
      </c>
      <c r="Y167" s="316">
        <f t="shared" si="47"/>
        <v>0</v>
      </c>
      <c r="Z167" s="316">
        <f t="shared" si="47"/>
        <v>0</v>
      </c>
      <c r="AA167" s="316">
        <f t="shared" si="47"/>
        <v>0</v>
      </c>
      <c r="AB167" s="316">
        <f t="shared" si="47"/>
        <v>166.174882456739</v>
      </c>
      <c r="AC167" s="316">
        <f t="shared" si="47"/>
        <v>0</v>
      </c>
      <c r="AD167" s="316">
        <f t="shared" si="47"/>
        <v>0</v>
      </c>
      <c r="AE167" s="316">
        <f t="shared" si="47"/>
        <v>0</v>
      </c>
      <c r="AF167" s="316">
        <f t="shared" si="47"/>
        <v>181.27503151424617</v>
      </c>
      <c r="AG167" s="316">
        <f t="shared" si="47"/>
        <v>0</v>
      </c>
      <c r="AH167" s="316">
        <f t="shared" si="47"/>
        <v>8.3442799932871186</v>
      </c>
      <c r="AI167" s="317"/>
      <c r="AJ167" s="317">
        <f t="shared" si="45"/>
        <v>1.2662304975918364</v>
      </c>
      <c r="AK167" s="328"/>
      <c r="AL167" s="1" t="s">
        <v>192</v>
      </c>
    </row>
    <row r="168" spans="1:57" ht="28.5">
      <c r="A168" s="318" t="s">
        <v>115</v>
      </c>
      <c r="B168" s="319" t="s">
        <v>116</v>
      </c>
      <c r="C168" s="320"/>
      <c r="D168" s="321">
        <v>1.7548487498057355</v>
      </c>
      <c r="E168" s="321">
        <f t="shared" ref="E168:AH168" si="48">SUM(E169:E175)</f>
        <v>0</v>
      </c>
      <c r="F168" s="321">
        <f t="shared" si="48"/>
        <v>0.51029000000000002</v>
      </c>
      <c r="G168" s="321">
        <f t="shared" si="48"/>
        <v>0</v>
      </c>
      <c r="H168" s="321">
        <f t="shared" si="48"/>
        <v>13.530405320586331</v>
      </c>
      <c r="I168" s="321"/>
      <c r="J168" s="321"/>
      <c r="K168" s="321">
        <f t="shared" si="48"/>
        <v>0</v>
      </c>
      <c r="L168" s="321">
        <f t="shared" si="48"/>
        <v>12.663162534067798</v>
      </c>
      <c r="M168" s="321">
        <f t="shared" si="48"/>
        <v>0</v>
      </c>
      <c r="N168" s="321">
        <f t="shared" si="48"/>
        <v>6.6822346000000001</v>
      </c>
      <c r="O168" s="321">
        <f t="shared" si="48"/>
        <v>0</v>
      </c>
      <c r="P168" s="321">
        <f t="shared" si="48"/>
        <v>0.55876027999999989</v>
      </c>
      <c r="Q168" s="321">
        <f t="shared" si="48"/>
        <v>0</v>
      </c>
      <c r="R168" s="321">
        <f t="shared" si="48"/>
        <v>0.71891852000000001</v>
      </c>
      <c r="S168" s="321">
        <f t="shared" si="48"/>
        <v>0</v>
      </c>
      <c r="T168" s="321">
        <f t="shared" si="48"/>
        <v>0.40026811237288135</v>
      </c>
      <c r="U168" s="321">
        <f t="shared" si="48"/>
        <v>0</v>
      </c>
      <c r="V168" s="321">
        <f t="shared" si="48"/>
        <v>5.9633160800000002</v>
      </c>
      <c r="W168" s="321">
        <f t="shared" si="48"/>
        <v>0</v>
      </c>
      <c r="X168" s="321">
        <f t="shared" si="48"/>
        <v>4.2678850474576278</v>
      </c>
      <c r="Y168" s="321">
        <f t="shared" si="48"/>
        <v>0</v>
      </c>
      <c r="Z168" s="321">
        <f t="shared" si="48"/>
        <v>0</v>
      </c>
      <c r="AA168" s="321">
        <f t="shared" si="48"/>
        <v>0</v>
      </c>
      <c r="AB168" s="321">
        <f t="shared" si="48"/>
        <v>7.4362490942372883</v>
      </c>
      <c r="AC168" s="321">
        <f t="shared" si="48"/>
        <v>0</v>
      </c>
      <c r="AD168" s="321">
        <f t="shared" si="48"/>
        <v>0</v>
      </c>
      <c r="AE168" s="321">
        <f t="shared" si="48"/>
        <v>0</v>
      </c>
      <c r="AF168" s="321">
        <f t="shared" si="48"/>
        <v>7.8644102604168387</v>
      </c>
      <c r="AG168" s="321">
        <f t="shared" si="48"/>
        <v>0</v>
      </c>
      <c r="AH168" s="321">
        <f t="shared" si="48"/>
        <v>5.7232062076271184</v>
      </c>
      <c r="AI168" s="322"/>
      <c r="AJ168" s="322">
        <f t="shared" si="45"/>
        <v>5.9677130032265726</v>
      </c>
      <c r="AK168" s="323"/>
      <c r="AL168" s="1" t="s">
        <v>192</v>
      </c>
    </row>
    <row r="169" spans="1:57" s="341" customFormat="1" ht="18" customHeight="1">
      <c r="A169" s="340" t="s">
        <v>550</v>
      </c>
      <c r="B169" s="325" t="s">
        <v>551</v>
      </c>
      <c r="C169" s="296" t="s">
        <v>552</v>
      </c>
      <c r="D169" s="297">
        <v>1.1322301057379389</v>
      </c>
      <c r="E169" s="297" t="s">
        <v>199</v>
      </c>
      <c r="F169" s="297">
        <v>0.23649500000000001</v>
      </c>
      <c r="G169" s="297" t="s">
        <v>199</v>
      </c>
      <c r="H169" s="297">
        <v>4.5908902674576275</v>
      </c>
      <c r="I169" s="297"/>
      <c r="J169" s="297"/>
      <c r="K169" s="297" t="s">
        <v>199</v>
      </c>
      <c r="L169" s="297">
        <v>4.5908902674576275</v>
      </c>
      <c r="M169" s="297" t="s">
        <v>199</v>
      </c>
      <c r="N169" s="297">
        <v>5.44583174</v>
      </c>
      <c r="O169" s="297" t="s">
        <v>199</v>
      </c>
      <c r="P169" s="297">
        <v>0.34501441999999993</v>
      </c>
      <c r="Q169" s="297" t="s">
        <v>199</v>
      </c>
      <c r="R169" s="297">
        <v>0.48356683</v>
      </c>
      <c r="S169" s="297" t="s">
        <v>199</v>
      </c>
      <c r="T169" s="297">
        <v>0</v>
      </c>
      <c r="U169" s="297" t="s">
        <v>199</v>
      </c>
      <c r="V169" s="297">
        <v>4.96226491</v>
      </c>
      <c r="W169" s="297" t="s">
        <v>199</v>
      </c>
      <c r="X169" s="297">
        <v>4.2458758474576275</v>
      </c>
      <c r="Y169" s="297" t="s">
        <v>199</v>
      </c>
      <c r="Z169" s="297">
        <v>0</v>
      </c>
      <c r="AA169" s="297" t="s">
        <v>199</v>
      </c>
      <c r="AB169" s="297">
        <v>0</v>
      </c>
      <c r="AC169" s="297" t="s">
        <v>199</v>
      </c>
      <c r="AD169" s="297">
        <v>0</v>
      </c>
      <c r="AE169" s="297" t="s">
        <v>199</v>
      </c>
      <c r="AF169" s="297">
        <v>0</v>
      </c>
      <c r="AG169" s="297" t="s">
        <v>199</v>
      </c>
      <c r="AH169" s="297">
        <v>5.10081732</v>
      </c>
      <c r="AI169" s="298" t="s">
        <v>192</v>
      </c>
      <c r="AJ169" s="298">
        <f t="shared" si="45"/>
        <v>14.784359795744193</v>
      </c>
      <c r="AK169" s="326" t="s">
        <v>475</v>
      </c>
      <c r="AL169" s="1"/>
      <c r="AM169" s="327"/>
      <c r="AN169" s="1"/>
      <c r="AO169" s="1"/>
      <c r="AP169" s="1"/>
      <c r="AQ169" s="1">
        <v>34</v>
      </c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</row>
    <row r="170" spans="1:57" s="341" customFormat="1" ht="18" customHeight="1">
      <c r="A170" s="340" t="s">
        <v>553</v>
      </c>
      <c r="B170" s="325" t="s">
        <v>554</v>
      </c>
      <c r="C170" s="296" t="s">
        <v>555</v>
      </c>
      <c r="D170" s="297">
        <v>0</v>
      </c>
      <c r="E170" s="297" t="s">
        <v>199</v>
      </c>
      <c r="F170" s="297">
        <v>0</v>
      </c>
      <c r="G170" s="297" t="s">
        <v>199</v>
      </c>
      <c r="H170" s="297">
        <v>1.6410383853320925</v>
      </c>
      <c r="I170" s="297"/>
      <c r="J170" s="297"/>
      <c r="K170" s="297" t="s">
        <v>199</v>
      </c>
      <c r="L170" s="297">
        <v>1.6410378288135592</v>
      </c>
      <c r="M170" s="297" t="s">
        <v>199</v>
      </c>
      <c r="N170" s="297">
        <v>0.17756159999999999</v>
      </c>
      <c r="O170" s="297" t="s">
        <v>199</v>
      </c>
      <c r="P170" s="297">
        <v>0</v>
      </c>
      <c r="Q170" s="297" t="s">
        <v>199</v>
      </c>
      <c r="R170" s="297">
        <v>0</v>
      </c>
      <c r="S170" s="297" t="s">
        <v>199</v>
      </c>
      <c r="T170" s="297">
        <v>0.21665934237288134</v>
      </c>
      <c r="U170" s="297" t="s">
        <v>199</v>
      </c>
      <c r="V170" s="297">
        <v>0.17756159999999999</v>
      </c>
      <c r="W170" s="297" t="s">
        <v>199</v>
      </c>
      <c r="X170" s="297">
        <v>2.20092E-2</v>
      </c>
      <c r="Y170" s="297" t="s">
        <v>199</v>
      </c>
      <c r="Z170" s="297">
        <v>0</v>
      </c>
      <c r="AA170" s="297" t="s">
        <v>199</v>
      </c>
      <c r="AB170" s="297">
        <v>1.4023692864406778</v>
      </c>
      <c r="AC170" s="297" t="s">
        <v>199</v>
      </c>
      <c r="AD170" s="297">
        <v>0</v>
      </c>
      <c r="AE170" s="297" t="s">
        <v>199</v>
      </c>
      <c r="AF170" s="297">
        <v>1.4634767853320925</v>
      </c>
      <c r="AG170" s="297" t="s">
        <v>199</v>
      </c>
      <c r="AH170" s="297">
        <v>-3.9097742372881356E-2</v>
      </c>
      <c r="AI170" s="298" t="s">
        <v>192</v>
      </c>
      <c r="AJ170" s="298">
        <f t="shared" si="45"/>
        <v>0.18045721889800725</v>
      </c>
      <c r="AK170" s="326" t="s">
        <v>435</v>
      </c>
      <c r="AL170" s="1"/>
      <c r="AM170" s="327"/>
      <c r="AN170" s="1"/>
      <c r="AO170" s="1"/>
      <c r="AP170" s="1"/>
      <c r="AQ170" s="1">
        <v>43</v>
      </c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</row>
    <row r="171" spans="1:57" s="341" customFormat="1" ht="18" customHeight="1">
      <c r="A171" s="340" t="s">
        <v>556</v>
      </c>
      <c r="B171" s="325" t="s">
        <v>557</v>
      </c>
      <c r="C171" s="296" t="s">
        <v>558</v>
      </c>
      <c r="D171" s="297">
        <v>0.14000000000000001</v>
      </c>
      <c r="E171" s="297" t="s">
        <v>199</v>
      </c>
      <c r="F171" s="297">
        <v>9.2186000000000004E-2</v>
      </c>
      <c r="G171" s="297" t="s">
        <v>199</v>
      </c>
      <c r="H171" s="297">
        <v>0.56861400271186446</v>
      </c>
      <c r="I171" s="297"/>
      <c r="J171" s="297"/>
      <c r="K171" s="297" t="s">
        <v>199</v>
      </c>
      <c r="L171" s="297">
        <v>0.56861400271186435</v>
      </c>
      <c r="M171" s="297" t="s">
        <v>199</v>
      </c>
      <c r="N171" s="297">
        <v>0.72991207000000002</v>
      </c>
      <c r="O171" s="297" t="s">
        <v>199</v>
      </c>
      <c r="P171" s="297">
        <v>0</v>
      </c>
      <c r="Q171" s="297" t="s">
        <v>199</v>
      </c>
      <c r="R171" s="297">
        <v>1.6878500000000001E-3</v>
      </c>
      <c r="S171" s="297" t="s">
        <v>199</v>
      </c>
      <c r="T171" s="297">
        <v>0</v>
      </c>
      <c r="U171" s="297" t="s">
        <v>199</v>
      </c>
      <c r="V171" s="297">
        <v>0.72822421999999998</v>
      </c>
      <c r="W171" s="297" t="s">
        <v>199</v>
      </c>
      <c r="X171" s="297">
        <v>0</v>
      </c>
      <c r="Y171" s="297" t="s">
        <v>199</v>
      </c>
      <c r="Z171" s="297">
        <v>0</v>
      </c>
      <c r="AA171" s="297" t="s">
        <v>199</v>
      </c>
      <c r="AB171" s="297">
        <v>0.56861400271186435</v>
      </c>
      <c r="AC171" s="297" t="s">
        <v>199</v>
      </c>
      <c r="AD171" s="297">
        <v>0</v>
      </c>
      <c r="AE171" s="297" t="s">
        <v>199</v>
      </c>
      <c r="AF171" s="297">
        <v>0</v>
      </c>
      <c r="AG171" s="297" t="s">
        <v>199</v>
      </c>
      <c r="AH171" s="297">
        <v>0.72991207000000002</v>
      </c>
      <c r="AI171" s="298" t="s">
        <v>192</v>
      </c>
      <c r="AJ171" s="298" t="str">
        <f t="shared" si="45"/>
        <v>-</v>
      </c>
      <c r="AK171" s="326" t="s">
        <v>475</v>
      </c>
      <c r="AL171" s="1"/>
      <c r="AM171" s="327"/>
      <c r="AN171" s="1"/>
      <c r="AO171" s="1"/>
      <c r="AP171" s="1"/>
      <c r="AQ171" s="1">
        <v>44</v>
      </c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</row>
    <row r="172" spans="1:57" s="341" customFormat="1" ht="18" customHeight="1">
      <c r="A172" s="340" t="s">
        <v>559</v>
      </c>
      <c r="B172" s="325" t="s">
        <v>560</v>
      </c>
      <c r="C172" s="296" t="s">
        <v>561</v>
      </c>
      <c r="D172" s="297">
        <v>0.4826186440677967</v>
      </c>
      <c r="E172" s="297" t="s">
        <v>199</v>
      </c>
      <c r="F172" s="297">
        <v>0.18160900000000002</v>
      </c>
      <c r="G172" s="297" t="s">
        <v>199</v>
      </c>
      <c r="H172" s="297">
        <v>5.6790116650847464</v>
      </c>
      <c r="I172" s="297"/>
      <c r="J172" s="297"/>
      <c r="K172" s="297" t="s">
        <v>199</v>
      </c>
      <c r="L172" s="297">
        <v>5.6790116650847464</v>
      </c>
      <c r="M172" s="297" t="s">
        <v>199</v>
      </c>
      <c r="N172" s="297">
        <v>0.24524854999999998</v>
      </c>
      <c r="O172" s="297" t="s">
        <v>199</v>
      </c>
      <c r="P172" s="297">
        <v>0.21374585999999998</v>
      </c>
      <c r="Q172" s="297" t="s">
        <v>199</v>
      </c>
      <c r="R172" s="297">
        <v>0.23366383999999998</v>
      </c>
      <c r="S172" s="297" t="s">
        <v>199</v>
      </c>
      <c r="T172" s="297">
        <v>0</v>
      </c>
      <c r="U172" s="297" t="s">
        <v>199</v>
      </c>
      <c r="V172" s="297">
        <v>1.1584710000000002E-2</v>
      </c>
      <c r="W172" s="297" t="s">
        <v>199</v>
      </c>
      <c r="X172" s="297">
        <v>0</v>
      </c>
      <c r="Y172" s="297" t="s">
        <v>199</v>
      </c>
      <c r="Z172" s="297">
        <v>0</v>
      </c>
      <c r="AA172" s="297" t="s">
        <v>199</v>
      </c>
      <c r="AB172" s="297">
        <v>5.465265805084746</v>
      </c>
      <c r="AC172" s="297" t="s">
        <v>199</v>
      </c>
      <c r="AD172" s="297">
        <v>0</v>
      </c>
      <c r="AE172" s="297" t="s">
        <v>199</v>
      </c>
      <c r="AF172" s="297">
        <v>5.4337631150847461</v>
      </c>
      <c r="AG172" s="297" t="s">
        <v>199</v>
      </c>
      <c r="AH172" s="297">
        <v>3.150269E-2</v>
      </c>
      <c r="AI172" s="298" t="s">
        <v>192</v>
      </c>
      <c r="AJ172" s="298">
        <f t="shared" si="45"/>
        <v>0.14738386044061857</v>
      </c>
      <c r="AK172" s="326" t="s">
        <v>435</v>
      </c>
      <c r="AL172" s="1"/>
      <c r="AM172" s="327"/>
      <c r="AN172" s="1"/>
      <c r="AO172" s="1"/>
      <c r="AP172" s="1"/>
      <c r="AQ172" s="1">
        <v>93</v>
      </c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</row>
    <row r="173" spans="1:57" s="341" customFormat="1" ht="18" customHeight="1">
      <c r="A173" s="340" t="s">
        <v>562</v>
      </c>
      <c r="B173" s="325" t="s">
        <v>563</v>
      </c>
      <c r="C173" s="296" t="s">
        <v>564</v>
      </c>
      <c r="D173" s="297" t="s">
        <v>199</v>
      </c>
      <c r="E173" s="297" t="s">
        <v>199</v>
      </c>
      <c r="F173" s="297">
        <v>0</v>
      </c>
      <c r="G173" s="297" t="s">
        <v>199</v>
      </c>
      <c r="H173" s="297">
        <v>1.050851</v>
      </c>
      <c r="I173" s="297"/>
      <c r="J173" s="297"/>
      <c r="K173" s="297" t="s">
        <v>199</v>
      </c>
      <c r="L173" s="297">
        <v>0.18360877</v>
      </c>
      <c r="M173" s="297" t="s">
        <v>199</v>
      </c>
      <c r="N173" s="297">
        <v>8.3680640000000001E-2</v>
      </c>
      <c r="O173" s="297" t="s">
        <v>199</v>
      </c>
      <c r="P173" s="297">
        <v>0</v>
      </c>
      <c r="Q173" s="297" t="s">
        <v>199</v>
      </c>
      <c r="R173" s="297">
        <v>0</v>
      </c>
      <c r="S173" s="297" t="s">
        <v>199</v>
      </c>
      <c r="T173" s="297">
        <v>0.18360877</v>
      </c>
      <c r="U173" s="297" t="s">
        <v>199</v>
      </c>
      <c r="V173" s="297">
        <v>8.3680640000000001E-2</v>
      </c>
      <c r="W173" s="297" t="s">
        <v>199</v>
      </c>
      <c r="X173" s="297">
        <v>0</v>
      </c>
      <c r="Y173" s="297" t="s">
        <v>199</v>
      </c>
      <c r="Z173" s="297">
        <v>0</v>
      </c>
      <c r="AA173" s="297" t="s">
        <v>199</v>
      </c>
      <c r="AB173" s="297">
        <v>0</v>
      </c>
      <c r="AC173" s="297" t="s">
        <v>199</v>
      </c>
      <c r="AD173" s="297">
        <v>0</v>
      </c>
      <c r="AE173" s="297" t="s">
        <v>199</v>
      </c>
      <c r="AF173" s="297">
        <v>0.9671703599999999</v>
      </c>
      <c r="AG173" s="297" t="s">
        <v>199</v>
      </c>
      <c r="AH173" s="297">
        <v>-9.9928130000000004E-2</v>
      </c>
      <c r="AI173" s="298" t="s">
        <v>192</v>
      </c>
      <c r="AJ173" s="298">
        <f t="shared" si="45"/>
        <v>0.54424486368488822</v>
      </c>
      <c r="AK173" s="326" t="s">
        <v>435</v>
      </c>
      <c r="AL173" s="1"/>
      <c r="AM173" s="327"/>
      <c r="AN173" s="1"/>
      <c r="AO173" s="1"/>
      <c r="AP173" s="1"/>
      <c r="AQ173" s="1">
        <v>100</v>
      </c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</row>
    <row r="174" spans="1:57">
      <c r="A174" s="324"/>
      <c r="B174" s="295"/>
      <c r="C174" s="296"/>
      <c r="D174" s="297"/>
      <c r="E174" s="297"/>
      <c r="F174" s="297"/>
      <c r="G174" s="297"/>
      <c r="H174" s="297"/>
      <c r="I174" s="297"/>
      <c r="J174" s="297"/>
      <c r="K174" s="297"/>
      <c r="L174" s="297"/>
      <c r="M174" s="297"/>
      <c r="N174" s="297"/>
      <c r="O174" s="297"/>
      <c r="P174" s="297"/>
      <c r="Q174" s="297"/>
      <c r="R174" s="297"/>
      <c r="S174" s="297"/>
      <c r="T174" s="297"/>
      <c r="U174" s="297"/>
      <c r="V174" s="297"/>
      <c r="W174" s="297"/>
      <c r="X174" s="297"/>
      <c r="Y174" s="297"/>
      <c r="Z174" s="297"/>
      <c r="AA174" s="297"/>
      <c r="AB174" s="297"/>
      <c r="AC174" s="297"/>
      <c r="AD174" s="297"/>
      <c r="AE174" s="297"/>
      <c r="AF174" s="297"/>
      <c r="AG174" s="297"/>
      <c r="AH174" s="297"/>
      <c r="AI174" s="298"/>
      <c r="AJ174" s="298" t="str">
        <f t="shared" si="45"/>
        <v>-</v>
      </c>
      <c r="AK174" s="326"/>
    </row>
    <row r="175" spans="1:57">
      <c r="A175" s="324" t="s">
        <v>59</v>
      </c>
      <c r="B175" s="295" t="s">
        <v>59</v>
      </c>
      <c r="C175" s="296"/>
      <c r="D175" s="297"/>
      <c r="E175" s="297"/>
      <c r="F175" s="297"/>
      <c r="G175" s="297"/>
      <c r="H175" s="297"/>
      <c r="I175" s="297"/>
      <c r="J175" s="297"/>
      <c r="K175" s="297"/>
      <c r="L175" s="297"/>
      <c r="M175" s="297"/>
      <c r="N175" s="297"/>
      <c r="O175" s="297"/>
      <c r="P175" s="297"/>
      <c r="Q175" s="297"/>
      <c r="R175" s="297"/>
      <c r="S175" s="297"/>
      <c r="T175" s="297"/>
      <c r="U175" s="297"/>
      <c r="V175" s="297"/>
      <c r="W175" s="297"/>
      <c r="X175" s="297"/>
      <c r="Y175" s="297"/>
      <c r="Z175" s="297"/>
      <c r="AA175" s="297"/>
      <c r="AB175" s="297"/>
      <c r="AC175" s="297"/>
      <c r="AD175" s="297"/>
      <c r="AE175" s="297"/>
      <c r="AF175" s="297"/>
      <c r="AG175" s="297"/>
      <c r="AH175" s="297"/>
      <c r="AI175" s="298"/>
      <c r="AJ175" s="298" t="str">
        <f t="shared" si="45"/>
        <v>-</v>
      </c>
      <c r="AK175" s="326"/>
    </row>
    <row r="176" spans="1:57" ht="28.5">
      <c r="A176" s="318" t="s">
        <v>117</v>
      </c>
      <c r="B176" s="319" t="s">
        <v>118</v>
      </c>
      <c r="C176" s="320"/>
      <c r="D176" s="321">
        <v>35.853341673267451</v>
      </c>
      <c r="E176" s="321">
        <f t="shared" ref="E176:AH176" si="49">SUM(E177:E195)</f>
        <v>0</v>
      </c>
      <c r="F176" s="321">
        <f t="shared" si="49"/>
        <v>32.775069046271192</v>
      </c>
      <c r="G176" s="321">
        <f t="shared" si="49"/>
        <v>0</v>
      </c>
      <c r="H176" s="321">
        <f t="shared" si="49"/>
        <v>182.59220563382934</v>
      </c>
      <c r="I176" s="321"/>
      <c r="J176" s="321"/>
      <c r="K176" s="321">
        <f t="shared" si="49"/>
        <v>0</v>
      </c>
      <c r="L176" s="321">
        <f t="shared" si="49"/>
        <v>170.95144733278499</v>
      </c>
      <c r="M176" s="321">
        <f t="shared" si="49"/>
        <v>0</v>
      </c>
      <c r="N176" s="321">
        <f t="shared" si="49"/>
        <v>8.2519040399999994</v>
      </c>
      <c r="O176" s="321">
        <f t="shared" si="49"/>
        <v>0</v>
      </c>
      <c r="P176" s="321">
        <f t="shared" si="49"/>
        <v>3.8710609549000004</v>
      </c>
      <c r="Q176" s="321">
        <f t="shared" si="49"/>
        <v>0</v>
      </c>
      <c r="R176" s="321">
        <f t="shared" si="49"/>
        <v>3.3438251599999997</v>
      </c>
      <c r="S176" s="321">
        <f t="shared" si="49"/>
        <v>0</v>
      </c>
      <c r="T176" s="321">
        <f t="shared" si="49"/>
        <v>1.7597692994400003</v>
      </c>
      <c r="U176" s="321">
        <f t="shared" si="49"/>
        <v>0</v>
      </c>
      <c r="V176" s="321">
        <f t="shared" si="49"/>
        <v>4.9080788799999997</v>
      </c>
      <c r="W176" s="321">
        <f t="shared" si="49"/>
        <v>0</v>
      </c>
      <c r="X176" s="321">
        <f t="shared" si="49"/>
        <v>6.5819837159432986</v>
      </c>
      <c r="Y176" s="321">
        <f t="shared" si="49"/>
        <v>0</v>
      </c>
      <c r="Z176" s="321">
        <f t="shared" si="49"/>
        <v>0</v>
      </c>
      <c r="AA176" s="321">
        <f t="shared" si="49"/>
        <v>0</v>
      </c>
      <c r="AB176" s="321">
        <f t="shared" si="49"/>
        <v>158.7386333625017</v>
      </c>
      <c r="AC176" s="321">
        <f t="shared" si="49"/>
        <v>0</v>
      </c>
      <c r="AD176" s="321">
        <f t="shared" si="49"/>
        <v>0</v>
      </c>
      <c r="AE176" s="321">
        <f t="shared" si="49"/>
        <v>0</v>
      </c>
      <c r="AF176" s="321">
        <f t="shared" si="49"/>
        <v>173.41062125382933</v>
      </c>
      <c r="AG176" s="321">
        <f t="shared" si="49"/>
        <v>0</v>
      </c>
      <c r="AH176" s="321">
        <f t="shared" si="49"/>
        <v>2.6210737856599997</v>
      </c>
      <c r="AI176" s="322"/>
      <c r="AJ176" s="322">
        <f t="shared" si="45"/>
        <v>0.46548620137142072</v>
      </c>
      <c r="AK176" s="323"/>
      <c r="AL176" s="1" t="s">
        <v>192</v>
      </c>
    </row>
    <row r="177" spans="1:57" s="341" customFormat="1" ht="18" customHeight="1">
      <c r="A177" s="340" t="s">
        <v>565</v>
      </c>
      <c r="B177" s="325" t="s">
        <v>566</v>
      </c>
      <c r="C177" s="296" t="s">
        <v>567</v>
      </c>
      <c r="D177" s="297">
        <v>0.61899999999999999</v>
      </c>
      <c r="E177" s="297" t="s">
        <v>199</v>
      </c>
      <c r="F177" s="297">
        <v>0.29658999999999996</v>
      </c>
      <c r="G177" s="297" t="s">
        <v>199</v>
      </c>
      <c r="H177" s="297">
        <v>3.3341186355932209</v>
      </c>
      <c r="I177" s="297"/>
      <c r="J177" s="297"/>
      <c r="K177" s="297" t="s">
        <v>199</v>
      </c>
      <c r="L177" s="297">
        <v>3.3341186355932209</v>
      </c>
      <c r="M177" s="297" t="s">
        <v>199</v>
      </c>
      <c r="N177" s="297">
        <v>4.0245019999999992E-2</v>
      </c>
      <c r="O177" s="297" t="s">
        <v>199</v>
      </c>
      <c r="P177" s="297">
        <v>0</v>
      </c>
      <c r="Q177" s="297" t="s">
        <v>199</v>
      </c>
      <c r="R177" s="297">
        <v>5.4301100000000001E-3</v>
      </c>
      <c r="S177" s="297" t="s">
        <v>199</v>
      </c>
      <c r="T177" s="297">
        <v>0.16074689999999997</v>
      </c>
      <c r="U177" s="297" t="s">
        <v>199</v>
      </c>
      <c r="V177" s="297">
        <v>3.4814909999999991E-2</v>
      </c>
      <c r="W177" s="297" t="s">
        <v>199</v>
      </c>
      <c r="X177" s="297">
        <v>3.1733717355932209</v>
      </c>
      <c r="Y177" s="297" t="s">
        <v>199</v>
      </c>
      <c r="Z177" s="297">
        <v>0</v>
      </c>
      <c r="AA177" s="297" t="s">
        <v>199</v>
      </c>
      <c r="AB177" s="297">
        <v>0</v>
      </c>
      <c r="AC177" s="297" t="s">
        <v>199</v>
      </c>
      <c r="AD177" s="297">
        <v>0</v>
      </c>
      <c r="AE177" s="297" t="s">
        <v>199</v>
      </c>
      <c r="AF177" s="297">
        <v>3.2938736155932209</v>
      </c>
      <c r="AG177" s="297" t="s">
        <v>199</v>
      </c>
      <c r="AH177" s="297">
        <v>-0.12050187999999998</v>
      </c>
      <c r="AI177" s="298" t="s">
        <v>192</v>
      </c>
      <c r="AJ177" s="298">
        <f t="shared" si="45"/>
        <v>0.74963734914950142</v>
      </c>
      <c r="AK177" s="326" t="s">
        <v>435</v>
      </c>
      <c r="AL177" s="1"/>
      <c r="AM177" s="327"/>
      <c r="AN177" s="1"/>
      <c r="AO177" s="1"/>
      <c r="AP177" s="1"/>
      <c r="AQ177" s="1">
        <v>26</v>
      </c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</row>
    <row r="178" spans="1:57" s="341" customFormat="1" ht="18" customHeight="1">
      <c r="A178" s="340" t="s">
        <v>568</v>
      </c>
      <c r="B178" s="325" t="s">
        <v>569</v>
      </c>
      <c r="C178" s="296" t="s">
        <v>570</v>
      </c>
      <c r="D178" s="297">
        <v>0.74399999999999999</v>
      </c>
      <c r="E178" s="297" t="s">
        <v>199</v>
      </c>
      <c r="F178" s="297">
        <v>0.12685536</v>
      </c>
      <c r="G178" s="297" t="s">
        <v>199</v>
      </c>
      <c r="H178" s="297">
        <v>3.1587033898305084</v>
      </c>
      <c r="I178" s="297"/>
      <c r="J178" s="297"/>
      <c r="K178" s="297" t="s">
        <v>199</v>
      </c>
      <c r="L178" s="297">
        <v>3.1587033898305088</v>
      </c>
      <c r="M178" s="297" t="s">
        <v>199</v>
      </c>
      <c r="N178" s="297">
        <v>0.14489164999999998</v>
      </c>
      <c r="O178" s="297" t="s">
        <v>199</v>
      </c>
      <c r="P178" s="297">
        <v>5.2890000000000006E-2</v>
      </c>
      <c r="Q178" s="297" t="s">
        <v>199</v>
      </c>
      <c r="R178" s="297">
        <v>0.10778944</v>
      </c>
      <c r="S178" s="297" t="s">
        <v>199</v>
      </c>
      <c r="T178" s="297">
        <v>0</v>
      </c>
      <c r="U178" s="297" t="s">
        <v>199</v>
      </c>
      <c r="V178" s="297">
        <v>3.7102209999999997E-2</v>
      </c>
      <c r="W178" s="297" t="s">
        <v>199</v>
      </c>
      <c r="X178" s="297">
        <v>0</v>
      </c>
      <c r="Y178" s="297" t="s">
        <v>199</v>
      </c>
      <c r="Z178" s="297">
        <v>0</v>
      </c>
      <c r="AA178" s="297" t="s">
        <v>199</v>
      </c>
      <c r="AB178" s="297">
        <v>3.1058133898305087</v>
      </c>
      <c r="AC178" s="297" t="s">
        <v>199</v>
      </c>
      <c r="AD178" s="297">
        <v>0</v>
      </c>
      <c r="AE178" s="297" t="s">
        <v>199</v>
      </c>
      <c r="AF178" s="297">
        <v>3.0138117398305084</v>
      </c>
      <c r="AG178" s="297" t="s">
        <v>199</v>
      </c>
      <c r="AH178" s="297">
        <v>9.2001649999999977E-2</v>
      </c>
      <c r="AI178" s="298" t="s">
        <v>192</v>
      </c>
      <c r="AJ178" s="298">
        <f t="shared" si="45"/>
        <v>1.7394904518812622</v>
      </c>
      <c r="AK178" s="326" t="s">
        <v>435</v>
      </c>
      <c r="AL178" s="1"/>
      <c r="AM178" s="327"/>
      <c r="AN178" s="1"/>
      <c r="AO178" s="1"/>
      <c r="AP178" s="1"/>
      <c r="AQ178" s="1">
        <v>27</v>
      </c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</row>
    <row r="179" spans="1:57" s="341" customFormat="1" ht="18" customHeight="1">
      <c r="A179" s="340" t="s">
        <v>571</v>
      </c>
      <c r="B179" s="325" t="s">
        <v>572</v>
      </c>
      <c r="C179" s="296" t="s">
        <v>573</v>
      </c>
      <c r="D179" s="297">
        <v>1.113</v>
      </c>
      <c r="E179" s="297" t="s">
        <v>199</v>
      </c>
      <c r="F179" s="297">
        <v>0.12893499999999999</v>
      </c>
      <c r="G179" s="297" t="s">
        <v>199</v>
      </c>
      <c r="H179" s="297">
        <v>5.3347262894915266</v>
      </c>
      <c r="I179" s="297"/>
      <c r="J179" s="297"/>
      <c r="K179" s="297" t="s">
        <v>199</v>
      </c>
      <c r="L179" s="297">
        <v>5.3347262894915257</v>
      </c>
      <c r="M179" s="297" t="s">
        <v>199</v>
      </c>
      <c r="N179" s="297">
        <v>2.5187230000000001E-2</v>
      </c>
      <c r="O179" s="297" t="s">
        <v>199</v>
      </c>
      <c r="P179" s="297">
        <v>0</v>
      </c>
      <c r="Q179" s="297" t="s">
        <v>199</v>
      </c>
      <c r="R179" s="297">
        <v>2.1004410000000001E-2</v>
      </c>
      <c r="S179" s="297" t="s">
        <v>199</v>
      </c>
      <c r="T179" s="297">
        <v>0</v>
      </c>
      <c r="U179" s="297" t="s">
        <v>199</v>
      </c>
      <c r="V179" s="297">
        <v>4.1828199999999994E-3</v>
      </c>
      <c r="W179" s="297" t="s">
        <v>199</v>
      </c>
      <c r="X179" s="297">
        <v>0.24</v>
      </c>
      <c r="Y179" s="297" t="s">
        <v>199</v>
      </c>
      <c r="Z179" s="297">
        <v>0</v>
      </c>
      <c r="AA179" s="297" t="s">
        <v>199</v>
      </c>
      <c r="AB179" s="297">
        <v>5.0947262894915255</v>
      </c>
      <c r="AC179" s="297" t="s">
        <v>199</v>
      </c>
      <c r="AD179" s="297">
        <v>0</v>
      </c>
      <c r="AE179" s="297" t="s">
        <v>199</v>
      </c>
      <c r="AF179" s="297">
        <v>5.3095390594915264</v>
      </c>
      <c r="AG179" s="297" t="s">
        <v>199</v>
      </c>
      <c r="AH179" s="297">
        <v>2.5187230000000001E-2</v>
      </c>
      <c r="AI179" s="298" t="s">
        <v>192</v>
      </c>
      <c r="AJ179" s="298" t="str">
        <f t="shared" si="45"/>
        <v>-</v>
      </c>
      <c r="AK179" s="326" t="s">
        <v>435</v>
      </c>
      <c r="AL179" s="1"/>
      <c r="AM179" s="327"/>
      <c r="AN179" s="1"/>
      <c r="AO179" s="1"/>
      <c r="AP179" s="1"/>
      <c r="AQ179" s="1">
        <v>28</v>
      </c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</row>
    <row r="180" spans="1:57" s="341" customFormat="1" ht="18" customHeight="1">
      <c r="A180" s="340" t="s">
        <v>574</v>
      </c>
      <c r="B180" s="325" t="s">
        <v>575</v>
      </c>
      <c r="C180" s="296" t="s">
        <v>576</v>
      </c>
      <c r="D180" s="297">
        <v>0.629</v>
      </c>
      <c r="E180" s="297" t="s">
        <v>199</v>
      </c>
      <c r="F180" s="297">
        <v>0.128936</v>
      </c>
      <c r="G180" s="297" t="s">
        <v>199</v>
      </c>
      <c r="H180" s="297">
        <v>2.9333638732203395</v>
      </c>
      <c r="I180" s="297"/>
      <c r="J180" s="297"/>
      <c r="K180" s="297" t="s">
        <v>199</v>
      </c>
      <c r="L180" s="297">
        <v>2.9333638732203391</v>
      </c>
      <c r="M180" s="297" t="s">
        <v>199</v>
      </c>
      <c r="N180" s="297">
        <v>2.5187230000000001E-2</v>
      </c>
      <c r="O180" s="297" t="s">
        <v>199</v>
      </c>
      <c r="P180" s="297">
        <v>0</v>
      </c>
      <c r="Q180" s="297" t="s">
        <v>199</v>
      </c>
      <c r="R180" s="297">
        <v>2.1004410000000001E-2</v>
      </c>
      <c r="S180" s="297" t="s">
        <v>199</v>
      </c>
      <c r="T180" s="297">
        <v>0</v>
      </c>
      <c r="U180" s="297" t="s">
        <v>199</v>
      </c>
      <c r="V180" s="297">
        <v>4.1828199999999994E-3</v>
      </c>
      <c r="W180" s="297" t="s">
        <v>199</v>
      </c>
      <c r="X180" s="297">
        <v>0.12</v>
      </c>
      <c r="Y180" s="297" t="s">
        <v>199</v>
      </c>
      <c r="Z180" s="297">
        <v>0</v>
      </c>
      <c r="AA180" s="297" t="s">
        <v>199</v>
      </c>
      <c r="AB180" s="297">
        <v>2.813363873220339</v>
      </c>
      <c r="AC180" s="297" t="s">
        <v>199</v>
      </c>
      <c r="AD180" s="297">
        <v>0</v>
      </c>
      <c r="AE180" s="297" t="s">
        <v>199</v>
      </c>
      <c r="AF180" s="297">
        <v>2.9081766432203393</v>
      </c>
      <c r="AG180" s="297" t="s">
        <v>199</v>
      </c>
      <c r="AH180" s="297">
        <v>2.5187230000000001E-2</v>
      </c>
      <c r="AI180" s="298" t="s">
        <v>192</v>
      </c>
      <c r="AJ180" s="298" t="str">
        <f t="shared" si="45"/>
        <v>-</v>
      </c>
      <c r="AK180" s="326" t="s">
        <v>435</v>
      </c>
      <c r="AL180" s="1"/>
      <c r="AM180" s="327"/>
      <c r="AN180" s="1"/>
      <c r="AO180" s="1"/>
      <c r="AP180" s="1"/>
      <c r="AQ180" s="1">
        <v>29</v>
      </c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</row>
    <row r="181" spans="1:57" s="341" customFormat="1" ht="18" customHeight="1">
      <c r="A181" s="340" t="s">
        <v>577</v>
      </c>
      <c r="B181" s="325" t="s">
        <v>578</v>
      </c>
      <c r="C181" s="296" t="s">
        <v>579</v>
      </c>
      <c r="D181" s="297">
        <v>0.66300000000000003</v>
      </c>
      <c r="E181" s="297" t="s">
        <v>199</v>
      </c>
      <c r="F181" s="297">
        <v>0.128936</v>
      </c>
      <c r="G181" s="297" t="s">
        <v>199</v>
      </c>
      <c r="H181" s="297">
        <v>3.0401855711864414</v>
      </c>
      <c r="I181" s="297"/>
      <c r="J181" s="297"/>
      <c r="K181" s="297" t="s">
        <v>199</v>
      </c>
      <c r="L181" s="297">
        <v>3.0401855711864401</v>
      </c>
      <c r="M181" s="297" t="s">
        <v>199</v>
      </c>
      <c r="N181" s="297">
        <v>2.5187230000000001E-2</v>
      </c>
      <c r="O181" s="297" t="s">
        <v>199</v>
      </c>
      <c r="P181" s="297">
        <v>0</v>
      </c>
      <c r="Q181" s="297" t="s">
        <v>199</v>
      </c>
      <c r="R181" s="297">
        <v>2.1004410000000001E-2</v>
      </c>
      <c r="S181" s="297" t="s">
        <v>199</v>
      </c>
      <c r="T181" s="297">
        <v>0</v>
      </c>
      <c r="U181" s="297" t="s">
        <v>199</v>
      </c>
      <c r="V181" s="297">
        <v>4.1828199999999994E-3</v>
      </c>
      <c r="W181" s="297" t="s">
        <v>199</v>
      </c>
      <c r="X181" s="297">
        <v>0.13781148999999998</v>
      </c>
      <c r="Y181" s="297" t="s">
        <v>199</v>
      </c>
      <c r="Z181" s="297">
        <v>0</v>
      </c>
      <c r="AA181" s="297" t="s">
        <v>199</v>
      </c>
      <c r="AB181" s="297">
        <v>2.9023740811864402</v>
      </c>
      <c r="AC181" s="297" t="s">
        <v>199</v>
      </c>
      <c r="AD181" s="297">
        <v>0</v>
      </c>
      <c r="AE181" s="297" t="s">
        <v>199</v>
      </c>
      <c r="AF181" s="297">
        <v>3.0149983411864416</v>
      </c>
      <c r="AG181" s="297" t="s">
        <v>199</v>
      </c>
      <c r="AH181" s="297">
        <v>2.5187230000000001E-2</v>
      </c>
      <c r="AI181" s="298" t="s">
        <v>192</v>
      </c>
      <c r="AJ181" s="298" t="str">
        <f t="shared" si="45"/>
        <v>-</v>
      </c>
      <c r="AK181" s="326" t="s">
        <v>435</v>
      </c>
      <c r="AL181" s="1"/>
      <c r="AM181" s="327"/>
      <c r="AN181" s="1"/>
      <c r="AO181" s="1"/>
      <c r="AP181" s="1"/>
      <c r="AQ181" s="1">
        <v>30</v>
      </c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</row>
    <row r="182" spans="1:57" s="341" customFormat="1" ht="18" customHeight="1">
      <c r="A182" s="340" t="s">
        <v>580</v>
      </c>
      <c r="B182" s="325" t="s">
        <v>581</v>
      </c>
      <c r="C182" s="296" t="s">
        <v>582</v>
      </c>
      <c r="D182" s="297" t="s">
        <v>199</v>
      </c>
      <c r="E182" s="297" t="s">
        <v>199</v>
      </c>
      <c r="F182" s="297">
        <v>0</v>
      </c>
      <c r="G182" s="297" t="s">
        <v>199</v>
      </c>
      <c r="H182" s="297">
        <v>4.6273220999999998</v>
      </c>
      <c r="I182" s="297"/>
      <c r="J182" s="297"/>
      <c r="K182" s="297" t="s">
        <v>199</v>
      </c>
      <c r="L182" s="297">
        <v>0.31555657909007795</v>
      </c>
      <c r="M182" s="297" t="s">
        <v>199</v>
      </c>
      <c r="N182" s="297">
        <v>0.26448065999999998</v>
      </c>
      <c r="O182" s="297" t="s">
        <v>199</v>
      </c>
      <c r="P182" s="297">
        <v>0</v>
      </c>
      <c r="Q182" s="297" t="s">
        <v>199</v>
      </c>
      <c r="R182" s="297">
        <v>0</v>
      </c>
      <c r="S182" s="297" t="s">
        <v>199</v>
      </c>
      <c r="T182" s="297">
        <v>4.4057999999999996E-3</v>
      </c>
      <c r="U182" s="297" t="s">
        <v>199</v>
      </c>
      <c r="V182" s="297">
        <v>0.26448065999999998</v>
      </c>
      <c r="W182" s="297" t="s">
        <v>199</v>
      </c>
      <c r="X182" s="297">
        <v>0.31115077909007793</v>
      </c>
      <c r="Y182" s="297" t="s">
        <v>199</v>
      </c>
      <c r="Z182" s="297">
        <v>0</v>
      </c>
      <c r="AA182" s="297" t="s">
        <v>199</v>
      </c>
      <c r="AB182" s="297">
        <v>0</v>
      </c>
      <c r="AC182" s="297" t="s">
        <v>199</v>
      </c>
      <c r="AD182" s="297">
        <v>0</v>
      </c>
      <c r="AE182" s="297" t="s">
        <v>199</v>
      </c>
      <c r="AF182" s="297">
        <v>4.3628414399999995</v>
      </c>
      <c r="AG182" s="297" t="s">
        <v>199</v>
      </c>
      <c r="AH182" s="297">
        <v>0.26007485999999996</v>
      </c>
      <c r="AI182" s="298" t="s">
        <v>192</v>
      </c>
      <c r="AJ182" s="298">
        <f t="shared" si="45"/>
        <v>59.030110309137953</v>
      </c>
      <c r="AK182" s="326" t="s">
        <v>435</v>
      </c>
      <c r="AL182" s="1"/>
      <c r="AM182" s="327"/>
      <c r="AN182" s="1"/>
      <c r="AO182" s="1"/>
      <c r="AP182" s="1"/>
      <c r="AQ182" s="1">
        <v>31</v>
      </c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</row>
    <row r="183" spans="1:57" s="341" customFormat="1" ht="18" customHeight="1">
      <c r="A183" s="340" t="s">
        <v>583</v>
      </c>
      <c r="B183" s="325" t="s">
        <v>584</v>
      </c>
      <c r="C183" s="296" t="s">
        <v>585</v>
      </c>
      <c r="D183" s="297">
        <v>0.78</v>
      </c>
      <c r="E183" s="297" t="s">
        <v>199</v>
      </c>
      <c r="F183" s="297">
        <v>0.20305600000000001</v>
      </c>
      <c r="G183" s="297" t="s">
        <v>199</v>
      </c>
      <c r="H183" s="297">
        <v>3.7808081966101699</v>
      </c>
      <c r="I183" s="297"/>
      <c r="J183" s="297"/>
      <c r="K183" s="297" t="s">
        <v>199</v>
      </c>
      <c r="L183" s="297">
        <v>3.7808081966101694</v>
      </c>
      <c r="M183" s="297" t="s">
        <v>199</v>
      </c>
      <c r="N183" s="297">
        <v>4.4957420000000005E-2</v>
      </c>
      <c r="O183" s="297" t="s">
        <v>199</v>
      </c>
      <c r="P183" s="297">
        <v>0</v>
      </c>
      <c r="Q183" s="297" t="s">
        <v>199</v>
      </c>
      <c r="R183" s="297">
        <v>6.0659299999999998E-3</v>
      </c>
      <c r="S183" s="297" t="s">
        <v>199</v>
      </c>
      <c r="T183" s="297">
        <v>0</v>
      </c>
      <c r="U183" s="297" t="s">
        <v>199</v>
      </c>
      <c r="V183" s="297">
        <v>3.8891490000000008E-2</v>
      </c>
      <c r="W183" s="297" t="s">
        <v>199</v>
      </c>
      <c r="X183" s="297">
        <v>0.153999</v>
      </c>
      <c r="Y183" s="297" t="s">
        <v>199</v>
      </c>
      <c r="Z183" s="297">
        <v>0</v>
      </c>
      <c r="AA183" s="297" t="s">
        <v>199</v>
      </c>
      <c r="AB183" s="297">
        <v>3.6268091966101696</v>
      </c>
      <c r="AC183" s="297" t="s">
        <v>199</v>
      </c>
      <c r="AD183" s="297">
        <v>0</v>
      </c>
      <c r="AE183" s="297" t="s">
        <v>199</v>
      </c>
      <c r="AF183" s="297">
        <v>3.7358507766101696</v>
      </c>
      <c r="AG183" s="297" t="s">
        <v>199</v>
      </c>
      <c r="AH183" s="297">
        <v>4.4957420000000005E-2</v>
      </c>
      <c r="AI183" s="298" t="s">
        <v>192</v>
      </c>
      <c r="AJ183" s="298" t="str">
        <f t="shared" si="45"/>
        <v>-</v>
      </c>
      <c r="AK183" s="326" t="s">
        <v>435</v>
      </c>
      <c r="AL183" s="1"/>
      <c r="AM183" s="327"/>
      <c r="AN183" s="1"/>
      <c r="AO183" s="1"/>
      <c r="AP183" s="1"/>
      <c r="AQ183" s="1">
        <v>32</v>
      </c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</row>
    <row r="184" spans="1:57" s="341" customFormat="1" ht="18" customHeight="1">
      <c r="A184" s="340" t="s">
        <v>586</v>
      </c>
      <c r="B184" s="325" t="s">
        <v>587</v>
      </c>
      <c r="C184" s="296" t="s">
        <v>588</v>
      </c>
      <c r="D184" s="297">
        <v>7.2089999999999996</v>
      </c>
      <c r="E184" s="297" t="s">
        <v>199</v>
      </c>
      <c r="F184" s="297">
        <v>0</v>
      </c>
      <c r="G184" s="297" t="s">
        <v>199</v>
      </c>
      <c r="H184" s="297">
        <v>42.824199417966106</v>
      </c>
      <c r="I184" s="297"/>
      <c r="J184" s="297"/>
      <c r="K184" s="297" t="s">
        <v>199</v>
      </c>
      <c r="L184" s="297">
        <v>42.824199417966106</v>
      </c>
      <c r="M184" s="297" t="s">
        <v>199</v>
      </c>
      <c r="N184" s="297">
        <v>0</v>
      </c>
      <c r="O184" s="297" t="s">
        <v>199</v>
      </c>
      <c r="P184" s="297">
        <v>1.35717149</v>
      </c>
      <c r="Q184" s="297" t="s">
        <v>199</v>
      </c>
      <c r="R184" s="297">
        <v>0</v>
      </c>
      <c r="S184" s="297" t="s">
        <v>199</v>
      </c>
      <c r="T184" s="297">
        <v>0.99920002000000008</v>
      </c>
      <c r="U184" s="297" t="s">
        <v>199</v>
      </c>
      <c r="V184" s="297">
        <v>0</v>
      </c>
      <c r="W184" s="297" t="s">
        <v>199</v>
      </c>
      <c r="X184" s="297">
        <v>0.20649999999999999</v>
      </c>
      <c r="Y184" s="297" t="s">
        <v>199</v>
      </c>
      <c r="Z184" s="297">
        <v>0</v>
      </c>
      <c r="AA184" s="297" t="s">
        <v>199</v>
      </c>
      <c r="AB184" s="297">
        <v>40.261327907966105</v>
      </c>
      <c r="AC184" s="297" t="s">
        <v>199</v>
      </c>
      <c r="AD184" s="297">
        <v>0</v>
      </c>
      <c r="AE184" s="297" t="s">
        <v>199</v>
      </c>
      <c r="AF184" s="297">
        <v>42.824199417966106</v>
      </c>
      <c r="AG184" s="297" t="s">
        <v>199</v>
      </c>
      <c r="AH184" s="297">
        <v>-2.3563715100000002</v>
      </c>
      <c r="AI184" s="298" t="s">
        <v>192</v>
      </c>
      <c r="AJ184" s="298">
        <f t="shared" si="45"/>
        <v>1</v>
      </c>
      <c r="AK184" s="326" t="s">
        <v>448</v>
      </c>
      <c r="AL184" s="1"/>
      <c r="AM184" s="327"/>
      <c r="AN184" s="1"/>
      <c r="AO184" s="1"/>
      <c r="AP184" s="1"/>
      <c r="AQ184" s="1">
        <v>33</v>
      </c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</row>
    <row r="185" spans="1:57" s="341" customFormat="1" ht="18" customHeight="1">
      <c r="A185" s="340" t="s">
        <v>589</v>
      </c>
      <c r="B185" s="325" t="s">
        <v>590</v>
      </c>
      <c r="C185" s="296" t="s">
        <v>591</v>
      </c>
      <c r="D185" s="297">
        <v>1.4648881355932204</v>
      </c>
      <c r="E185" s="297" t="s">
        <v>199</v>
      </c>
      <c r="F185" s="297">
        <v>0.4353226</v>
      </c>
      <c r="G185" s="297" t="s">
        <v>199</v>
      </c>
      <c r="H185" s="297">
        <v>3.0892144100000003</v>
      </c>
      <c r="I185" s="297"/>
      <c r="J185" s="297"/>
      <c r="K185" s="297" t="s">
        <v>199</v>
      </c>
      <c r="L185" s="297">
        <v>3.0892144099999999</v>
      </c>
      <c r="M185" s="297" t="s">
        <v>199</v>
      </c>
      <c r="N185" s="297">
        <v>9.2783230000000008E-2</v>
      </c>
      <c r="O185" s="297" t="s">
        <v>199</v>
      </c>
      <c r="P185" s="297">
        <v>0</v>
      </c>
      <c r="Q185" s="297" t="s">
        <v>199</v>
      </c>
      <c r="R185" s="297">
        <v>7.5683400000000012E-2</v>
      </c>
      <c r="S185" s="297" t="s">
        <v>199</v>
      </c>
      <c r="T185" s="297">
        <v>0</v>
      </c>
      <c r="U185" s="297" t="s">
        <v>199</v>
      </c>
      <c r="V185" s="297">
        <v>1.7099829999999996E-2</v>
      </c>
      <c r="W185" s="297" t="s">
        <v>199</v>
      </c>
      <c r="X185" s="297">
        <v>0</v>
      </c>
      <c r="Y185" s="297" t="s">
        <v>199</v>
      </c>
      <c r="Z185" s="297">
        <v>0</v>
      </c>
      <c r="AA185" s="297" t="s">
        <v>199</v>
      </c>
      <c r="AB185" s="297">
        <v>3.0892144099999999</v>
      </c>
      <c r="AC185" s="297" t="s">
        <v>199</v>
      </c>
      <c r="AD185" s="297">
        <v>0</v>
      </c>
      <c r="AE185" s="297" t="s">
        <v>199</v>
      </c>
      <c r="AF185" s="297">
        <v>2.9964311800000005</v>
      </c>
      <c r="AG185" s="297" t="s">
        <v>199</v>
      </c>
      <c r="AH185" s="297">
        <v>9.2783230000000008E-2</v>
      </c>
      <c r="AI185" s="298" t="s">
        <v>192</v>
      </c>
      <c r="AJ185" s="298" t="str">
        <f t="shared" si="45"/>
        <v>-</v>
      </c>
      <c r="AK185" s="326" t="s">
        <v>435</v>
      </c>
      <c r="AL185" s="1"/>
      <c r="AM185" s="327"/>
      <c r="AN185" s="1"/>
      <c r="AO185" s="1"/>
      <c r="AP185" s="1"/>
      <c r="AQ185" s="1">
        <v>35</v>
      </c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</row>
    <row r="186" spans="1:57" s="341" customFormat="1" ht="18" customHeight="1">
      <c r="A186" s="340" t="s">
        <v>592</v>
      </c>
      <c r="B186" s="325" t="s">
        <v>593</v>
      </c>
      <c r="C186" s="296" t="s">
        <v>594</v>
      </c>
      <c r="D186" s="297">
        <v>2.6211993003860998</v>
      </c>
      <c r="E186" s="297" t="s">
        <v>199</v>
      </c>
      <c r="F186" s="297">
        <v>19.875306176779659</v>
      </c>
      <c r="G186" s="297" t="s">
        <v>199</v>
      </c>
      <c r="H186" s="297">
        <v>0</v>
      </c>
      <c r="I186" s="297"/>
      <c r="J186" s="297"/>
      <c r="K186" s="297" t="s">
        <v>199</v>
      </c>
      <c r="L186" s="297">
        <v>0</v>
      </c>
      <c r="M186" s="297" t="s">
        <v>199</v>
      </c>
      <c r="N186" s="297">
        <v>0</v>
      </c>
      <c r="O186" s="297" t="s">
        <v>199</v>
      </c>
      <c r="P186" s="297">
        <v>0</v>
      </c>
      <c r="Q186" s="297" t="s">
        <v>199</v>
      </c>
      <c r="R186" s="297">
        <v>0</v>
      </c>
      <c r="S186" s="297" t="s">
        <v>199</v>
      </c>
      <c r="T186" s="297">
        <v>0</v>
      </c>
      <c r="U186" s="297" t="s">
        <v>199</v>
      </c>
      <c r="V186" s="297">
        <v>0</v>
      </c>
      <c r="W186" s="297" t="s">
        <v>199</v>
      </c>
      <c r="X186" s="297">
        <v>0</v>
      </c>
      <c r="Y186" s="297" t="s">
        <v>199</v>
      </c>
      <c r="Z186" s="297">
        <v>0</v>
      </c>
      <c r="AA186" s="297" t="s">
        <v>199</v>
      </c>
      <c r="AB186" s="297">
        <v>0</v>
      </c>
      <c r="AC186" s="297" t="s">
        <v>199</v>
      </c>
      <c r="AD186" s="297">
        <v>0</v>
      </c>
      <c r="AE186" s="297" t="s">
        <v>199</v>
      </c>
      <c r="AF186" s="297">
        <v>0</v>
      </c>
      <c r="AG186" s="297" t="s">
        <v>199</v>
      </c>
      <c r="AH186" s="297">
        <v>0</v>
      </c>
      <c r="AI186" s="298" t="s">
        <v>192</v>
      </c>
      <c r="AJ186" s="298" t="str">
        <f t="shared" si="45"/>
        <v>-</v>
      </c>
      <c r="AK186" s="326" t="s">
        <v>448</v>
      </c>
      <c r="AL186" s="1"/>
      <c r="AM186" s="327"/>
      <c r="AN186" s="1"/>
      <c r="AO186" s="1"/>
      <c r="AP186" s="1"/>
      <c r="AQ186" s="1">
        <v>36</v>
      </c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</row>
    <row r="187" spans="1:57" s="341" customFormat="1" ht="18" customHeight="1">
      <c r="A187" s="340" t="s">
        <v>595</v>
      </c>
      <c r="B187" s="325" t="s">
        <v>596</v>
      </c>
      <c r="C187" s="296" t="s">
        <v>597</v>
      </c>
      <c r="D187" s="297">
        <v>6.7830000000000004</v>
      </c>
      <c r="E187" s="297" t="s">
        <v>199</v>
      </c>
      <c r="F187" s="297">
        <v>2.847947</v>
      </c>
      <c r="G187" s="297" t="s">
        <v>199</v>
      </c>
      <c r="H187" s="297">
        <v>38.421078935593208</v>
      </c>
      <c r="I187" s="297"/>
      <c r="J187" s="297"/>
      <c r="K187" s="297" t="s">
        <v>199</v>
      </c>
      <c r="L187" s="297">
        <v>38.421078935593215</v>
      </c>
      <c r="M187" s="297" t="s">
        <v>199</v>
      </c>
      <c r="N187" s="297">
        <v>0.35820217000000004</v>
      </c>
      <c r="O187" s="297" t="s">
        <v>199</v>
      </c>
      <c r="P187" s="297">
        <v>0.38767000000000001</v>
      </c>
      <c r="Q187" s="297" t="s">
        <v>199</v>
      </c>
      <c r="R187" s="297">
        <v>2.681919E-2</v>
      </c>
      <c r="S187" s="297" t="s">
        <v>199</v>
      </c>
      <c r="T187" s="297">
        <v>0</v>
      </c>
      <c r="U187" s="297" t="s">
        <v>199</v>
      </c>
      <c r="V187" s="297">
        <v>0.33138298000000005</v>
      </c>
      <c r="W187" s="297" t="s">
        <v>199</v>
      </c>
      <c r="X187" s="297">
        <v>0.45344119999999999</v>
      </c>
      <c r="Y187" s="297" t="s">
        <v>199</v>
      </c>
      <c r="Z187" s="297">
        <v>0</v>
      </c>
      <c r="AA187" s="297" t="s">
        <v>199</v>
      </c>
      <c r="AB187" s="297">
        <v>37.579967735593215</v>
      </c>
      <c r="AC187" s="297" t="s">
        <v>199</v>
      </c>
      <c r="AD187" s="297">
        <v>0</v>
      </c>
      <c r="AE187" s="297" t="s">
        <v>199</v>
      </c>
      <c r="AF187" s="297">
        <v>38.062876765593209</v>
      </c>
      <c r="AG187" s="297" t="s">
        <v>199</v>
      </c>
      <c r="AH187" s="297">
        <v>-2.9467829999999973E-2</v>
      </c>
      <c r="AI187" s="298" t="s">
        <v>192</v>
      </c>
      <c r="AJ187" s="298">
        <f t="shared" si="45"/>
        <v>7.601266541130336E-2</v>
      </c>
      <c r="AK187" s="326" t="s">
        <v>435</v>
      </c>
      <c r="AL187" s="1"/>
      <c r="AM187" s="327"/>
      <c r="AN187" s="1"/>
      <c r="AO187" s="1"/>
      <c r="AP187" s="1"/>
      <c r="AQ187" s="1">
        <v>37</v>
      </c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</row>
    <row r="188" spans="1:57" s="341" customFormat="1" ht="18" customHeight="1">
      <c r="A188" s="340" t="s">
        <v>598</v>
      </c>
      <c r="B188" s="325" t="s">
        <v>599</v>
      </c>
      <c r="C188" s="296" t="s">
        <v>600</v>
      </c>
      <c r="D188" s="297">
        <v>4.0152542372881364</v>
      </c>
      <c r="E188" s="297" t="s">
        <v>199</v>
      </c>
      <c r="F188" s="297">
        <v>0.93356800000000006</v>
      </c>
      <c r="G188" s="297" t="s">
        <v>199</v>
      </c>
      <c r="H188" s="297">
        <v>17.766577520508477</v>
      </c>
      <c r="I188" s="297"/>
      <c r="J188" s="297"/>
      <c r="K188" s="297" t="s">
        <v>199</v>
      </c>
      <c r="L188" s="297">
        <v>17.766577520508477</v>
      </c>
      <c r="M188" s="297" t="s">
        <v>199</v>
      </c>
      <c r="N188" s="297">
        <v>0.71242391999999999</v>
      </c>
      <c r="O188" s="297" t="s">
        <v>199</v>
      </c>
      <c r="P188" s="297">
        <v>0.57364018999999999</v>
      </c>
      <c r="Q188" s="297" t="s">
        <v>199</v>
      </c>
      <c r="R188" s="297">
        <v>0.66775250000000008</v>
      </c>
      <c r="S188" s="297" t="s">
        <v>199</v>
      </c>
      <c r="T188" s="297">
        <v>6.0113999999999994E-2</v>
      </c>
      <c r="U188" s="297" t="s">
        <v>199</v>
      </c>
      <c r="V188" s="297">
        <v>4.4671419999999899E-2</v>
      </c>
      <c r="W188" s="297" t="s">
        <v>199</v>
      </c>
      <c r="X188" s="297">
        <v>0.32365904000000001</v>
      </c>
      <c r="Y188" s="297" t="s">
        <v>199</v>
      </c>
      <c r="Z188" s="297">
        <v>0</v>
      </c>
      <c r="AA188" s="297" t="s">
        <v>199</v>
      </c>
      <c r="AB188" s="297">
        <v>16.809164290508477</v>
      </c>
      <c r="AC188" s="297" t="s">
        <v>199</v>
      </c>
      <c r="AD188" s="297">
        <v>0</v>
      </c>
      <c r="AE188" s="297" t="s">
        <v>199</v>
      </c>
      <c r="AF188" s="297">
        <v>17.054153600508474</v>
      </c>
      <c r="AG188" s="297" t="s">
        <v>199</v>
      </c>
      <c r="AH188" s="297">
        <v>7.8669729999999993E-2</v>
      </c>
      <c r="AI188" s="298" t="s">
        <v>192</v>
      </c>
      <c r="AJ188" s="298">
        <f t="shared" si="45"/>
        <v>0.12413287555542629</v>
      </c>
      <c r="AK188" s="326" t="s">
        <v>435</v>
      </c>
      <c r="AL188" s="1"/>
      <c r="AM188" s="327"/>
      <c r="AN188" s="1"/>
      <c r="AO188" s="1"/>
      <c r="AP188" s="1"/>
      <c r="AQ188" s="1">
        <v>38</v>
      </c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</row>
    <row r="189" spans="1:57" s="341" customFormat="1" ht="18" customHeight="1">
      <c r="A189" s="340" t="s">
        <v>601</v>
      </c>
      <c r="B189" s="325" t="s">
        <v>602</v>
      </c>
      <c r="C189" s="296" t="s">
        <v>603</v>
      </c>
      <c r="D189" s="297">
        <v>6.7640000000000002</v>
      </c>
      <c r="E189" s="297" t="s">
        <v>199</v>
      </c>
      <c r="F189" s="297">
        <v>3.5231906</v>
      </c>
      <c r="G189" s="297" t="s">
        <v>199</v>
      </c>
      <c r="H189" s="297">
        <v>33.246995879661021</v>
      </c>
      <c r="I189" s="297"/>
      <c r="J189" s="297"/>
      <c r="K189" s="297" t="s">
        <v>199</v>
      </c>
      <c r="L189" s="297">
        <v>33.246995879661021</v>
      </c>
      <c r="M189" s="297" t="s">
        <v>199</v>
      </c>
      <c r="N189" s="297">
        <v>1.8545528099999999</v>
      </c>
      <c r="O189" s="297" t="s">
        <v>199</v>
      </c>
      <c r="P189" s="297">
        <v>0.99111899999999986</v>
      </c>
      <c r="Q189" s="297" t="s">
        <v>199</v>
      </c>
      <c r="R189" s="297">
        <v>1.6613560600000001</v>
      </c>
      <c r="S189" s="297" t="s">
        <v>199</v>
      </c>
      <c r="T189" s="297">
        <v>0</v>
      </c>
      <c r="U189" s="297" t="s">
        <v>199</v>
      </c>
      <c r="V189" s="297">
        <v>0.19319674999999983</v>
      </c>
      <c r="W189" s="297" t="s">
        <v>199</v>
      </c>
      <c r="X189" s="297">
        <v>3.9530000000000003E-2</v>
      </c>
      <c r="Y189" s="297" t="s">
        <v>199</v>
      </c>
      <c r="Z189" s="297">
        <v>0</v>
      </c>
      <c r="AA189" s="297" t="s">
        <v>199</v>
      </c>
      <c r="AB189" s="297">
        <v>32.216346879661025</v>
      </c>
      <c r="AC189" s="297" t="s">
        <v>199</v>
      </c>
      <c r="AD189" s="297">
        <v>0</v>
      </c>
      <c r="AE189" s="297" t="s">
        <v>199</v>
      </c>
      <c r="AF189" s="297">
        <v>31.39244306966102</v>
      </c>
      <c r="AG189" s="297" t="s">
        <v>199</v>
      </c>
      <c r="AH189" s="297">
        <v>0.86343381000000008</v>
      </c>
      <c r="AI189" s="298" t="s">
        <v>192</v>
      </c>
      <c r="AJ189" s="298">
        <f t="shared" si="45"/>
        <v>0.87117067678048765</v>
      </c>
      <c r="AK189" s="326" t="s">
        <v>435</v>
      </c>
      <c r="AL189" s="1"/>
      <c r="AM189" s="327"/>
      <c r="AN189" s="1"/>
      <c r="AO189" s="1"/>
      <c r="AP189" s="1"/>
      <c r="AQ189" s="1">
        <v>39</v>
      </c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</row>
    <row r="190" spans="1:57" s="341" customFormat="1" ht="18" customHeight="1">
      <c r="A190" s="340" t="s">
        <v>604</v>
      </c>
      <c r="B190" s="325" t="s">
        <v>605</v>
      </c>
      <c r="C190" s="296" t="s">
        <v>606</v>
      </c>
      <c r="D190" s="297">
        <v>1.492</v>
      </c>
      <c r="E190" s="297" t="s">
        <v>199</v>
      </c>
      <c r="F190" s="297">
        <v>0.53124000000000005</v>
      </c>
      <c r="G190" s="297" t="s">
        <v>199</v>
      </c>
      <c r="H190" s="297">
        <v>7.8084050720338984</v>
      </c>
      <c r="I190" s="297"/>
      <c r="J190" s="297"/>
      <c r="K190" s="297" t="s">
        <v>199</v>
      </c>
      <c r="L190" s="297">
        <v>7.8084050720338967</v>
      </c>
      <c r="M190" s="297" t="s">
        <v>199</v>
      </c>
      <c r="N190" s="297">
        <v>0.18443583000000002</v>
      </c>
      <c r="O190" s="297" t="s">
        <v>199</v>
      </c>
      <c r="P190" s="297">
        <v>0</v>
      </c>
      <c r="Q190" s="297" t="s">
        <v>199</v>
      </c>
      <c r="R190" s="297">
        <v>0.15547599000000001</v>
      </c>
      <c r="S190" s="297" t="s">
        <v>199</v>
      </c>
      <c r="T190" s="297">
        <v>0</v>
      </c>
      <c r="U190" s="297" t="s">
        <v>199</v>
      </c>
      <c r="V190" s="297">
        <v>2.8959840000000014E-2</v>
      </c>
      <c r="W190" s="297" t="s">
        <v>199</v>
      </c>
      <c r="X190" s="297">
        <v>0.47349999999999998</v>
      </c>
      <c r="Y190" s="297" t="s">
        <v>199</v>
      </c>
      <c r="Z190" s="297">
        <v>0</v>
      </c>
      <c r="AA190" s="297" t="s">
        <v>199</v>
      </c>
      <c r="AB190" s="297">
        <v>7.3349050720338971</v>
      </c>
      <c r="AC190" s="297" t="s">
        <v>199</v>
      </c>
      <c r="AD190" s="297">
        <v>0</v>
      </c>
      <c r="AE190" s="297" t="s">
        <v>199</v>
      </c>
      <c r="AF190" s="297">
        <v>7.6239692420338976</v>
      </c>
      <c r="AG190" s="297" t="s">
        <v>199</v>
      </c>
      <c r="AH190" s="297">
        <v>0.18443583000000002</v>
      </c>
      <c r="AI190" s="298" t="s">
        <v>192</v>
      </c>
      <c r="AJ190" s="298" t="str">
        <f t="shared" si="45"/>
        <v>-</v>
      </c>
      <c r="AK190" s="326" t="s">
        <v>435</v>
      </c>
      <c r="AL190" s="1"/>
      <c r="AM190" s="327"/>
      <c r="AN190" s="1"/>
      <c r="AO190" s="1"/>
      <c r="AP190" s="1"/>
      <c r="AQ190" s="1">
        <v>40</v>
      </c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</row>
    <row r="191" spans="1:57" s="341" customFormat="1" ht="18" customHeight="1">
      <c r="A191" s="340" t="s">
        <v>607</v>
      </c>
      <c r="B191" s="325" t="s">
        <v>608</v>
      </c>
      <c r="C191" s="296" t="s">
        <v>609</v>
      </c>
      <c r="D191" s="297">
        <v>0.4</v>
      </c>
      <c r="E191" s="297" t="s">
        <v>199</v>
      </c>
      <c r="F191" s="297">
        <v>3.3250833094915255</v>
      </c>
      <c r="G191" s="297" t="s">
        <v>199</v>
      </c>
      <c r="H191" s="297">
        <v>2.2207055800000011</v>
      </c>
      <c r="I191" s="297"/>
      <c r="J191" s="297"/>
      <c r="K191" s="297" t="s">
        <v>199</v>
      </c>
      <c r="L191" s="297">
        <v>2.2207055800000002</v>
      </c>
      <c r="M191" s="297" t="s">
        <v>199</v>
      </c>
      <c r="N191" s="297">
        <v>1.7022131300000001</v>
      </c>
      <c r="O191" s="297" t="s">
        <v>199</v>
      </c>
      <c r="P191" s="297">
        <v>0.20879541716</v>
      </c>
      <c r="Q191" s="297" t="s">
        <v>199</v>
      </c>
      <c r="R191" s="297">
        <v>0.16222993999999999</v>
      </c>
      <c r="S191" s="297" t="s">
        <v>199</v>
      </c>
      <c r="T191" s="297">
        <v>0.21977046417999999</v>
      </c>
      <c r="U191" s="297" t="s">
        <v>199</v>
      </c>
      <c r="V191" s="297">
        <v>1.5399831900000001</v>
      </c>
      <c r="W191" s="297" t="s">
        <v>199</v>
      </c>
      <c r="X191" s="297">
        <v>0.18908334316999997</v>
      </c>
      <c r="Y191" s="297" t="s">
        <v>199</v>
      </c>
      <c r="Z191" s="297">
        <v>0</v>
      </c>
      <c r="AA191" s="297" t="s">
        <v>199</v>
      </c>
      <c r="AB191" s="297">
        <v>1.6030563554900001</v>
      </c>
      <c r="AC191" s="297" t="s">
        <v>199</v>
      </c>
      <c r="AD191" s="297">
        <v>0</v>
      </c>
      <c r="AE191" s="297" t="s">
        <v>199</v>
      </c>
      <c r="AF191" s="297">
        <v>0</v>
      </c>
      <c r="AG191" s="297" t="s">
        <v>199</v>
      </c>
      <c r="AH191" s="297">
        <v>1.2736472486600001</v>
      </c>
      <c r="AI191" s="298" t="s">
        <v>192</v>
      </c>
      <c r="AJ191" s="298">
        <f t="shared" si="45"/>
        <v>2.9718820468808165</v>
      </c>
      <c r="AK191" s="326" t="s">
        <v>475</v>
      </c>
      <c r="AL191" s="1"/>
      <c r="AM191" s="327"/>
      <c r="AN191" s="1"/>
      <c r="AO191" s="1"/>
      <c r="AP191" s="1"/>
      <c r="AQ191" s="1">
        <v>41</v>
      </c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</row>
    <row r="192" spans="1:57" s="341" customFormat="1" ht="18" customHeight="1">
      <c r="A192" s="340" t="s">
        <v>610</v>
      </c>
      <c r="B192" s="325" t="s">
        <v>611</v>
      </c>
      <c r="C192" s="296" t="s">
        <v>612</v>
      </c>
      <c r="D192" s="297">
        <v>0.55600000000000005</v>
      </c>
      <c r="E192" s="297" t="s">
        <v>199</v>
      </c>
      <c r="F192" s="297">
        <v>0.290103</v>
      </c>
      <c r="G192" s="297" t="s">
        <v>199</v>
      </c>
      <c r="H192" s="297">
        <v>3.188344400000001</v>
      </c>
      <c r="I192" s="297"/>
      <c r="J192" s="297"/>
      <c r="K192" s="297" t="s">
        <v>199</v>
      </c>
      <c r="L192" s="297">
        <v>3.1883444000000001</v>
      </c>
      <c r="M192" s="297" t="s">
        <v>199</v>
      </c>
      <c r="N192" s="297">
        <v>2.7771565099999997</v>
      </c>
      <c r="O192" s="297" t="s">
        <v>199</v>
      </c>
      <c r="P192" s="297">
        <v>0.29977485774000001</v>
      </c>
      <c r="Q192" s="297" t="s">
        <v>199</v>
      </c>
      <c r="R192" s="297">
        <v>0.41220936999999996</v>
      </c>
      <c r="S192" s="297" t="s">
        <v>199</v>
      </c>
      <c r="T192" s="297">
        <v>0.31553211526000002</v>
      </c>
      <c r="U192" s="297" t="s">
        <v>199</v>
      </c>
      <c r="V192" s="297">
        <v>2.3649471399999999</v>
      </c>
      <c r="W192" s="297" t="s">
        <v>199</v>
      </c>
      <c r="X192" s="297">
        <v>0.27147354609000002</v>
      </c>
      <c r="Y192" s="297" t="s">
        <v>199</v>
      </c>
      <c r="Z192" s="297">
        <v>0</v>
      </c>
      <c r="AA192" s="297" t="s">
        <v>199</v>
      </c>
      <c r="AB192" s="297">
        <v>2.3015638809100003</v>
      </c>
      <c r="AC192" s="297" t="s">
        <v>199</v>
      </c>
      <c r="AD192" s="297">
        <v>0</v>
      </c>
      <c r="AE192" s="297" t="s">
        <v>199</v>
      </c>
      <c r="AF192" s="297">
        <v>0</v>
      </c>
      <c r="AG192" s="297" t="s">
        <v>199</v>
      </c>
      <c r="AH192" s="297">
        <v>2.1618495369999997</v>
      </c>
      <c r="AI192" s="298" t="s">
        <v>192</v>
      </c>
      <c r="AJ192" s="298">
        <f t="shared" si="45"/>
        <v>3.5134487855056369</v>
      </c>
      <c r="AK192" s="326" t="s">
        <v>475</v>
      </c>
      <c r="AL192" s="1"/>
      <c r="AM192" s="327"/>
      <c r="AN192" s="1"/>
      <c r="AO192" s="1"/>
      <c r="AP192" s="1"/>
      <c r="AQ192" s="1">
        <v>42</v>
      </c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</row>
    <row r="193" spans="1:57" s="341" customFormat="1" ht="18" customHeight="1">
      <c r="A193" s="340" t="s">
        <v>613</v>
      </c>
      <c r="B193" s="325" t="s">
        <v>614</v>
      </c>
      <c r="C193" s="296" t="s">
        <v>615</v>
      </c>
      <c r="D193" s="297" t="s">
        <v>199</v>
      </c>
      <c r="E193" s="297" t="s">
        <v>199</v>
      </c>
      <c r="F193" s="297">
        <v>0</v>
      </c>
      <c r="G193" s="297" t="s">
        <v>199</v>
      </c>
      <c r="H193" s="297">
        <v>7.8174563621344211</v>
      </c>
      <c r="I193" s="297"/>
      <c r="J193" s="297"/>
      <c r="K193" s="297" t="s">
        <v>199</v>
      </c>
      <c r="L193" s="297">
        <v>0.48846358200000006</v>
      </c>
      <c r="M193" s="297" t="s">
        <v>199</v>
      </c>
      <c r="N193" s="297">
        <v>0</v>
      </c>
      <c r="O193" s="297" t="s">
        <v>199</v>
      </c>
      <c r="P193" s="297">
        <v>0</v>
      </c>
      <c r="Q193" s="297" t="s">
        <v>199</v>
      </c>
      <c r="R193" s="297">
        <v>0</v>
      </c>
      <c r="S193" s="297" t="s">
        <v>199</v>
      </c>
      <c r="T193" s="297">
        <v>0</v>
      </c>
      <c r="U193" s="297" t="s">
        <v>199</v>
      </c>
      <c r="V193" s="297">
        <v>0</v>
      </c>
      <c r="W193" s="297" t="s">
        <v>199</v>
      </c>
      <c r="X193" s="297">
        <v>0.48846358200000006</v>
      </c>
      <c r="Y193" s="297" t="s">
        <v>199</v>
      </c>
      <c r="Z193" s="297">
        <v>0</v>
      </c>
      <c r="AA193" s="297" t="s">
        <v>199</v>
      </c>
      <c r="AB193" s="297">
        <v>0</v>
      </c>
      <c r="AC193" s="297" t="s">
        <v>199</v>
      </c>
      <c r="AD193" s="297">
        <v>0</v>
      </c>
      <c r="AE193" s="297" t="s">
        <v>199</v>
      </c>
      <c r="AF193" s="297">
        <v>7.8174563621344211</v>
      </c>
      <c r="AG193" s="297" t="s">
        <v>199</v>
      </c>
      <c r="AH193" s="297">
        <v>0</v>
      </c>
      <c r="AI193" s="298" t="s">
        <v>192</v>
      </c>
      <c r="AJ193" s="298" t="str">
        <f t="shared" si="45"/>
        <v>-</v>
      </c>
      <c r="AK193" s="326" t="s">
        <v>448</v>
      </c>
      <c r="AL193" s="1"/>
      <c r="AM193" s="327"/>
      <c r="AN193" s="1"/>
      <c r="AO193" s="1"/>
      <c r="AP193" s="1"/>
      <c r="AQ193" s="1">
        <v>45</v>
      </c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</row>
    <row r="194" spans="1:57">
      <c r="A194" s="324"/>
      <c r="B194" s="295"/>
      <c r="C194" s="296"/>
      <c r="D194" s="297"/>
      <c r="E194" s="297"/>
      <c r="F194" s="297"/>
      <c r="G194" s="297"/>
      <c r="H194" s="297"/>
      <c r="I194" s="297"/>
      <c r="J194" s="297"/>
      <c r="K194" s="297"/>
      <c r="L194" s="297"/>
      <c r="M194" s="297"/>
      <c r="N194" s="297"/>
      <c r="O194" s="297"/>
      <c r="P194" s="297"/>
      <c r="Q194" s="297"/>
      <c r="R194" s="297"/>
      <c r="S194" s="297"/>
      <c r="T194" s="297"/>
      <c r="U194" s="297"/>
      <c r="V194" s="297"/>
      <c r="W194" s="297"/>
      <c r="X194" s="297"/>
      <c r="Y194" s="297"/>
      <c r="Z194" s="297"/>
      <c r="AA194" s="297"/>
      <c r="AB194" s="297"/>
      <c r="AC194" s="297"/>
      <c r="AD194" s="297"/>
      <c r="AE194" s="297"/>
      <c r="AF194" s="297"/>
      <c r="AG194" s="297"/>
      <c r="AH194" s="297"/>
      <c r="AI194" s="298"/>
      <c r="AJ194" s="298" t="str">
        <f t="shared" si="45"/>
        <v>-</v>
      </c>
      <c r="AK194" s="326"/>
    </row>
    <row r="195" spans="1:57">
      <c r="A195" s="324" t="s">
        <v>59</v>
      </c>
      <c r="B195" s="295" t="s">
        <v>59</v>
      </c>
      <c r="C195" s="296"/>
      <c r="D195" s="297"/>
      <c r="E195" s="297"/>
      <c r="F195" s="297"/>
      <c r="G195" s="297"/>
      <c r="H195" s="297"/>
      <c r="I195" s="297"/>
      <c r="J195" s="297"/>
      <c r="K195" s="297"/>
      <c r="L195" s="297"/>
      <c r="M195" s="297"/>
      <c r="N195" s="297"/>
      <c r="O195" s="297"/>
      <c r="P195" s="297"/>
      <c r="Q195" s="297"/>
      <c r="R195" s="297"/>
      <c r="S195" s="297"/>
      <c r="T195" s="297"/>
      <c r="U195" s="297"/>
      <c r="V195" s="297"/>
      <c r="W195" s="297"/>
      <c r="X195" s="297"/>
      <c r="Y195" s="297"/>
      <c r="Z195" s="297"/>
      <c r="AA195" s="297"/>
      <c r="AB195" s="297"/>
      <c r="AC195" s="297"/>
      <c r="AD195" s="297"/>
      <c r="AE195" s="297"/>
      <c r="AF195" s="297"/>
      <c r="AG195" s="297"/>
      <c r="AH195" s="297"/>
      <c r="AI195" s="298"/>
      <c r="AJ195" s="298" t="str">
        <f t="shared" si="45"/>
        <v>-</v>
      </c>
      <c r="AK195" s="326"/>
    </row>
    <row r="196" spans="1:57" ht="42.75">
      <c r="A196" s="299" t="s">
        <v>119</v>
      </c>
      <c r="B196" s="312" t="s">
        <v>120</v>
      </c>
      <c r="C196" s="301"/>
      <c r="D196" s="302">
        <v>0</v>
      </c>
      <c r="E196" s="302">
        <f t="shared" ref="E196:AH196" si="50">E197+E201</f>
        <v>0</v>
      </c>
      <c r="F196" s="302">
        <f t="shared" si="50"/>
        <v>5.7516744500000003</v>
      </c>
      <c r="G196" s="302">
        <f t="shared" si="50"/>
        <v>0</v>
      </c>
      <c r="H196" s="302">
        <f t="shared" si="50"/>
        <v>153.99699999999984</v>
      </c>
      <c r="I196" s="302"/>
      <c r="J196" s="302"/>
      <c r="K196" s="302">
        <f t="shared" si="50"/>
        <v>0</v>
      </c>
      <c r="L196" s="302">
        <f t="shared" si="50"/>
        <v>0</v>
      </c>
      <c r="M196" s="302">
        <f t="shared" si="50"/>
        <v>0</v>
      </c>
      <c r="N196" s="302">
        <f t="shared" si="50"/>
        <v>0</v>
      </c>
      <c r="O196" s="302">
        <f t="shared" si="50"/>
        <v>0</v>
      </c>
      <c r="P196" s="302">
        <f t="shared" si="50"/>
        <v>0</v>
      </c>
      <c r="Q196" s="302">
        <f t="shared" si="50"/>
        <v>0</v>
      </c>
      <c r="R196" s="302">
        <f t="shared" si="50"/>
        <v>0</v>
      </c>
      <c r="S196" s="302">
        <f t="shared" si="50"/>
        <v>0</v>
      </c>
      <c r="T196" s="302">
        <f t="shared" si="50"/>
        <v>0</v>
      </c>
      <c r="U196" s="302">
        <f t="shared" si="50"/>
        <v>0</v>
      </c>
      <c r="V196" s="302">
        <f t="shared" si="50"/>
        <v>0</v>
      </c>
      <c r="W196" s="302">
        <f t="shared" si="50"/>
        <v>0</v>
      </c>
      <c r="X196" s="302">
        <f t="shared" si="50"/>
        <v>0</v>
      </c>
      <c r="Y196" s="302">
        <f t="shared" si="50"/>
        <v>0</v>
      </c>
      <c r="Z196" s="302">
        <f t="shared" si="50"/>
        <v>0</v>
      </c>
      <c r="AA196" s="302">
        <f t="shared" si="50"/>
        <v>0</v>
      </c>
      <c r="AB196" s="302">
        <f t="shared" si="50"/>
        <v>0</v>
      </c>
      <c r="AC196" s="302">
        <f t="shared" si="50"/>
        <v>0</v>
      </c>
      <c r="AD196" s="302">
        <f t="shared" si="50"/>
        <v>0</v>
      </c>
      <c r="AE196" s="302">
        <f t="shared" si="50"/>
        <v>0</v>
      </c>
      <c r="AF196" s="302">
        <f t="shared" si="50"/>
        <v>153.99699999999984</v>
      </c>
      <c r="AG196" s="302">
        <f t="shared" si="50"/>
        <v>0</v>
      </c>
      <c r="AH196" s="302">
        <f t="shared" si="50"/>
        <v>0</v>
      </c>
      <c r="AI196" s="303"/>
      <c r="AJ196" s="303" t="str">
        <f t="shared" si="45"/>
        <v>-</v>
      </c>
      <c r="AK196" s="339"/>
      <c r="AL196" s="1" t="s">
        <v>192</v>
      </c>
    </row>
    <row r="197" spans="1:57" ht="42.75">
      <c r="A197" s="313" t="s">
        <v>121</v>
      </c>
      <c r="B197" s="314" t="s">
        <v>122</v>
      </c>
      <c r="C197" s="315"/>
      <c r="D197" s="316">
        <v>0</v>
      </c>
      <c r="E197" s="316">
        <f t="shared" ref="E197:AH197" si="51">SUM(E198:E200)</f>
        <v>0</v>
      </c>
      <c r="F197" s="316">
        <f t="shared" si="51"/>
        <v>0</v>
      </c>
      <c r="G197" s="316">
        <f t="shared" si="51"/>
        <v>0</v>
      </c>
      <c r="H197" s="316">
        <f t="shared" si="51"/>
        <v>0</v>
      </c>
      <c r="I197" s="316"/>
      <c r="J197" s="316"/>
      <c r="K197" s="316">
        <f t="shared" si="51"/>
        <v>0</v>
      </c>
      <c r="L197" s="316">
        <f t="shared" si="51"/>
        <v>0</v>
      </c>
      <c r="M197" s="316">
        <f t="shared" si="51"/>
        <v>0</v>
      </c>
      <c r="N197" s="316">
        <f t="shared" si="51"/>
        <v>0</v>
      </c>
      <c r="O197" s="316">
        <f t="shared" si="51"/>
        <v>0</v>
      </c>
      <c r="P197" s="316">
        <f t="shared" si="51"/>
        <v>0</v>
      </c>
      <c r="Q197" s="316">
        <f t="shared" si="51"/>
        <v>0</v>
      </c>
      <c r="R197" s="316">
        <f t="shared" si="51"/>
        <v>0</v>
      </c>
      <c r="S197" s="316">
        <f t="shared" si="51"/>
        <v>0</v>
      </c>
      <c r="T197" s="316">
        <f t="shared" si="51"/>
        <v>0</v>
      </c>
      <c r="U197" s="316">
        <f t="shared" si="51"/>
        <v>0</v>
      </c>
      <c r="V197" s="316">
        <f t="shared" si="51"/>
        <v>0</v>
      </c>
      <c r="W197" s="316">
        <f t="shared" si="51"/>
        <v>0</v>
      </c>
      <c r="X197" s="316">
        <f t="shared" si="51"/>
        <v>0</v>
      </c>
      <c r="Y197" s="316">
        <f t="shared" si="51"/>
        <v>0</v>
      </c>
      <c r="Z197" s="316">
        <f t="shared" si="51"/>
        <v>0</v>
      </c>
      <c r="AA197" s="316">
        <f t="shared" si="51"/>
        <v>0</v>
      </c>
      <c r="AB197" s="316">
        <f t="shared" si="51"/>
        <v>0</v>
      </c>
      <c r="AC197" s="316">
        <f t="shared" si="51"/>
        <v>0</v>
      </c>
      <c r="AD197" s="316">
        <f t="shared" si="51"/>
        <v>0</v>
      </c>
      <c r="AE197" s="316">
        <f t="shared" si="51"/>
        <v>0</v>
      </c>
      <c r="AF197" s="316">
        <f t="shared" si="51"/>
        <v>0</v>
      </c>
      <c r="AG197" s="316">
        <f t="shared" si="51"/>
        <v>0</v>
      </c>
      <c r="AH197" s="316">
        <f t="shared" si="51"/>
        <v>0</v>
      </c>
      <c r="AI197" s="317"/>
      <c r="AJ197" s="317" t="str">
        <f t="shared" si="45"/>
        <v>-</v>
      </c>
      <c r="AK197" s="328"/>
      <c r="AL197" s="1" t="s">
        <v>192</v>
      </c>
    </row>
    <row r="198" spans="1:57">
      <c r="A198" s="324" t="s">
        <v>121</v>
      </c>
      <c r="B198" s="329" t="s">
        <v>58</v>
      </c>
      <c r="C198" s="296"/>
      <c r="D198" s="297"/>
      <c r="E198" s="297"/>
      <c r="F198" s="297"/>
      <c r="G198" s="297"/>
      <c r="H198" s="297"/>
      <c r="I198" s="297"/>
      <c r="J198" s="297"/>
      <c r="K198" s="297"/>
      <c r="L198" s="297"/>
      <c r="M198" s="297"/>
      <c r="N198" s="297"/>
      <c r="O198" s="297"/>
      <c r="P198" s="297"/>
      <c r="Q198" s="297"/>
      <c r="R198" s="297"/>
      <c r="S198" s="297"/>
      <c r="T198" s="297"/>
      <c r="U198" s="297"/>
      <c r="V198" s="297"/>
      <c r="W198" s="297"/>
      <c r="X198" s="297"/>
      <c r="Y198" s="297"/>
      <c r="Z198" s="297"/>
      <c r="AA198" s="297"/>
      <c r="AB198" s="297"/>
      <c r="AC198" s="297"/>
      <c r="AD198" s="297"/>
      <c r="AE198" s="297"/>
      <c r="AF198" s="297"/>
      <c r="AG198" s="297"/>
      <c r="AH198" s="297"/>
      <c r="AI198" s="298"/>
      <c r="AJ198" s="298" t="str">
        <f t="shared" si="45"/>
        <v>-</v>
      </c>
      <c r="AK198" s="326"/>
    </row>
    <row r="199" spans="1:57">
      <c r="A199" s="324" t="s">
        <v>121</v>
      </c>
      <c r="B199" s="329" t="s">
        <v>58</v>
      </c>
      <c r="C199" s="296"/>
      <c r="D199" s="297"/>
      <c r="E199" s="297"/>
      <c r="F199" s="297"/>
      <c r="G199" s="297"/>
      <c r="H199" s="297"/>
      <c r="I199" s="297"/>
      <c r="J199" s="297"/>
      <c r="K199" s="297"/>
      <c r="L199" s="297"/>
      <c r="M199" s="297"/>
      <c r="N199" s="297"/>
      <c r="O199" s="297"/>
      <c r="P199" s="297"/>
      <c r="Q199" s="297"/>
      <c r="R199" s="297"/>
      <c r="S199" s="297"/>
      <c r="T199" s="297"/>
      <c r="U199" s="297"/>
      <c r="V199" s="297"/>
      <c r="W199" s="297"/>
      <c r="X199" s="297"/>
      <c r="Y199" s="297"/>
      <c r="Z199" s="297"/>
      <c r="AA199" s="297"/>
      <c r="AB199" s="297"/>
      <c r="AC199" s="297"/>
      <c r="AD199" s="297"/>
      <c r="AE199" s="297"/>
      <c r="AF199" s="297"/>
      <c r="AG199" s="297"/>
      <c r="AH199" s="297"/>
      <c r="AI199" s="298"/>
      <c r="AJ199" s="298" t="str">
        <f t="shared" si="45"/>
        <v>-</v>
      </c>
      <c r="AK199" s="326"/>
    </row>
    <row r="200" spans="1:57">
      <c r="A200" s="324" t="s">
        <v>59</v>
      </c>
      <c r="B200" s="342" t="s">
        <v>59</v>
      </c>
      <c r="C200" s="296"/>
      <c r="D200" s="297"/>
      <c r="E200" s="297"/>
      <c r="F200" s="297"/>
      <c r="G200" s="297"/>
      <c r="H200" s="297"/>
      <c r="I200" s="297"/>
      <c r="J200" s="297"/>
      <c r="K200" s="297"/>
      <c r="L200" s="297"/>
      <c r="M200" s="297"/>
      <c r="N200" s="297"/>
      <c r="O200" s="297"/>
      <c r="P200" s="297"/>
      <c r="Q200" s="297"/>
      <c r="R200" s="297"/>
      <c r="S200" s="297"/>
      <c r="T200" s="297"/>
      <c r="U200" s="297"/>
      <c r="V200" s="297"/>
      <c r="W200" s="297"/>
      <c r="X200" s="297"/>
      <c r="Y200" s="297"/>
      <c r="Z200" s="297"/>
      <c r="AA200" s="297"/>
      <c r="AB200" s="297"/>
      <c r="AC200" s="297"/>
      <c r="AD200" s="297"/>
      <c r="AE200" s="297"/>
      <c r="AF200" s="297"/>
      <c r="AG200" s="297"/>
      <c r="AH200" s="297"/>
      <c r="AI200" s="298"/>
      <c r="AJ200" s="298" t="str">
        <f t="shared" si="45"/>
        <v>-</v>
      </c>
      <c r="AK200" s="326"/>
    </row>
    <row r="201" spans="1:57" ht="43.5">
      <c r="A201" s="313" t="s">
        <v>123</v>
      </c>
      <c r="B201" s="314" t="s">
        <v>616</v>
      </c>
      <c r="C201" s="315"/>
      <c r="D201" s="316">
        <v>0</v>
      </c>
      <c r="E201" s="316">
        <f t="shared" ref="E201:AH201" si="52">SUM(E202:E204)</f>
        <v>0</v>
      </c>
      <c r="F201" s="316">
        <f t="shared" si="52"/>
        <v>5.7516744500000003</v>
      </c>
      <c r="G201" s="316">
        <f t="shared" si="52"/>
        <v>0</v>
      </c>
      <c r="H201" s="316">
        <f t="shared" si="52"/>
        <v>153.99699999999984</v>
      </c>
      <c r="I201" s="316"/>
      <c r="J201" s="316"/>
      <c r="K201" s="316">
        <f t="shared" si="52"/>
        <v>0</v>
      </c>
      <c r="L201" s="316">
        <f t="shared" si="52"/>
        <v>0</v>
      </c>
      <c r="M201" s="316">
        <f t="shared" si="52"/>
        <v>0</v>
      </c>
      <c r="N201" s="316">
        <f t="shared" si="52"/>
        <v>0</v>
      </c>
      <c r="O201" s="316">
        <f t="shared" si="52"/>
        <v>0</v>
      </c>
      <c r="P201" s="316">
        <f t="shared" si="52"/>
        <v>0</v>
      </c>
      <c r="Q201" s="316">
        <f t="shared" si="52"/>
        <v>0</v>
      </c>
      <c r="R201" s="316">
        <f t="shared" si="52"/>
        <v>0</v>
      </c>
      <c r="S201" s="316">
        <f t="shared" si="52"/>
        <v>0</v>
      </c>
      <c r="T201" s="316">
        <f t="shared" si="52"/>
        <v>0</v>
      </c>
      <c r="U201" s="316">
        <f t="shared" si="52"/>
        <v>0</v>
      </c>
      <c r="V201" s="316">
        <f t="shared" si="52"/>
        <v>0</v>
      </c>
      <c r="W201" s="316">
        <f t="shared" si="52"/>
        <v>0</v>
      </c>
      <c r="X201" s="316">
        <f t="shared" si="52"/>
        <v>0</v>
      </c>
      <c r="Y201" s="316">
        <f t="shared" si="52"/>
        <v>0</v>
      </c>
      <c r="Z201" s="316">
        <f t="shared" si="52"/>
        <v>0</v>
      </c>
      <c r="AA201" s="316">
        <f t="shared" si="52"/>
        <v>0</v>
      </c>
      <c r="AB201" s="316">
        <f t="shared" si="52"/>
        <v>0</v>
      </c>
      <c r="AC201" s="316">
        <f t="shared" si="52"/>
        <v>0</v>
      </c>
      <c r="AD201" s="316">
        <f t="shared" si="52"/>
        <v>0</v>
      </c>
      <c r="AE201" s="316">
        <f t="shared" si="52"/>
        <v>0</v>
      </c>
      <c r="AF201" s="316">
        <f t="shared" si="52"/>
        <v>153.99699999999984</v>
      </c>
      <c r="AG201" s="316">
        <f t="shared" si="52"/>
        <v>0</v>
      </c>
      <c r="AH201" s="316">
        <f t="shared" si="52"/>
        <v>0</v>
      </c>
      <c r="AI201" s="317"/>
      <c r="AJ201" s="317" t="str">
        <f t="shared" si="45"/>
        <v>-</v>
      </c>
      <c r="AK201" s="328"/>
      <c r="AL201" s="1" t="s">
        <v>192</v>
      </c>
    </row>
    <row r="202" spans="1:57" s="341" customFormat="1" ht="18" customHeight="1">
      <c r="A202" s="340" t="s">
        <v>617</v>
      </c>
      <c r="B202" s="325" t="s">
        <v>618</v>
      </c>
      <c r="C202" s="296" t="s">
        <v>619</v>
      </c>
      <c r="D202" s="297" t="s">
        <v>199</v>
      </c>
      <c r="E202" s="297" t="s">
        <v>199</v>
      </c>
      <c r="F202" s="297">
        <v>5.7516744500000003</v>
      </c>
      <c r="G202" s="297" t="s">
        <v>199</v>
      </c>
      <c r="H202" s="297">
        <v>153.99699999999984</v>
      </c>
      <c r="I202" s="297"/>
      <c r="J202" s="297"/>
      <c r="K202" s="297" t="s">
        <v>199</v>
      </c>
      <c r="L202" s="297">
        <v>0</v>
      </c>
      <c r="M202" s="297" t="s">
        <v>199</v>
      </c>
      <c r="N202" s="297">
        <v>0</v>
      </c>
      <c r="O202" s="297" t="s">
        <v>199</v>
      </c>
      <c r="P202" s="297">
        <v>0</v>
      </c>
      <c r="Q202" s="297" t="s">
        <v>199</v>
      </c>
      <c r="R202" s="297">
        <v>0</v>
      </c>
      <c r="S202" s="297" t="s">
        <v>199</v>
      </c>
      <c r="T202" s="297">
        <v>0</v>
      </c>
      <c r="U202" s="297" t="s">
        <v>199</v>
      </c>
      <c r="V202" s="297">
        <v>0</v>
      </c>
      <c r="W202" s="297" t="s">
        <v>199</v>
      </c>
      <c r="X202" s="297">
        <v>0</v>
      </c>
      <c r="Y202" s="297" t="s">
        <v>199</v>
      </c>
      <c r="Z202" s="297">
        <v>0</v>
      </c>
      <c r="AA202" s="297" t="s">
        <v>199</v>
      </c>
      <c r="AB202" s="297">
        <v>0</v>
      </c>
      <c r="AC202" s="297" t="s">
        <v>199</v>
      </c>
      <c r="AD202" s="297">
        <v>0</v>
      </c>
      <c r="AE202" s="297" t="s">
        <v>199</v>
      </c>
      <c r="AF202" s="297">
        <v>153.99699999999984</v>
      </c>
      <c r="AG202" s="297" t="s">
        <v>199</v>
      </c>
      <c r="AH202" s="297">
        <v>0</v>
      </c>
      <c r="AI202" s="298" t="s">
        <v>192</v>
      </c>
      <c r="AJ202" s="298" t="str">
        <f t="shared" si="45"/>
        <v>-</v>
      </c>
      <c r="AK202" s="326" t="s">
        <v>448</v>
      </c>
      <c r="AL202" s="1"/>
      <c r="AM202" s="327"/>
      <c r="AN202" s="1"/>
      <c r="AO202" s="1"/>
      <c r="AP202" s="1"/>
      <c r="AQ202" s="1">
        <v>247</v>
      </c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</row>
    <row r="203" spans="1:57">
      <c r="A203" s="324"/>
      <c r="B203" s="329"/>
      <c r="C203" s="296"/>
      <c r="D203" s="297"/>
      <c r="E203" s="297"/>
      <c r="F203" s="297"/>
      <c r="G203" s="297"/>
      <c r="H203" s="297"/>
      <c r="I203" s="297"/>
      <c r="J203" s="297"/>
      <c r="K203" s="297"/>
      <c r="L203" s="297"/>
      <c r="M203" s="297"/>
      <c r="N203" s="297"/>
      <c r="O203" s="297"/>
      <c r="P203" s="297"/>
      <c r="Q203" s="297"/>
      <c r="R203" s="297"/>
      <c r="S203" s="297"/>
      <c r="T203" s="297"/>
      <c r="U203" s="297"/>
      <c r="V203" s="297"/>
      <c r="W203" s="297"/>
      <c r="X203" s="297"/>
      <c r="Y203" s="297"/>
      <c r="Z203" s="297"/>
      <c r="AA203" s="297"/>
      <c r="AB203" s="297"/>
      <c r="AC203" s="297"/>
      <c r="AD203" s="297"/>
      <c r="AE203" s="297"/>
      <c r="AF203" s="297"/>
      <c r="AG203" s="297"/>
      <c r="AH203" s="297"/>
      <c r="AI203" s="298"/>
      <c r="AJ203" s="298" t="str">
        <f t="shared" si="45"/>
        <v>-</v>
      </c>
      <c r="AK203" s="326"/>
    </row>
    <row r="204" spans="1:57">
      <c r="A204" s="324" t="s">
        <v>59</v>
      </c>
      <c r="B204" s="342" t="s">
        <v>59</v>
      </c>
      <c r="C204" s="296"/>
      <c r="D204" s="297"/>
      <c r="E204" s="297"/>
      <c r="F204" s="297"/>
      <c r="G204" s="297"/>
      <c r="H204" s="297"/>
      <c r="I204" s="297"/>
      <c r="J204" s="297"/>
      <c r="K204" s="297"/>
      <c r="L204" s="297"/>
      <c r="M204" s="297"/>
      <c r="N204" s="297"/>
      <c r="O204" s="297"/>
      <c r="P204" s="297"/>
      <c r="Q204" s="297"/>
      <c r="R204" s="297"/>
      <c r="S204" s="297"/>
      <c r="T204" s="297"/>
      <c r="U204" s="297"/>
      <c r="V204" s="297"/>
      <c r="W204" s="297"/>
      <c r="X204" s="297"/>
      <c r="Y204" s="297"/>
      <c r="Z204" s="297"/>
      <c r="AA204" s="297"/>
      <c r="AB204" s="297"/>
      <c r="AC204" s="297"/>
      <c r="AD204" s="297"/>
      <c r="AE204" s="297"/>
      <c r="AF204" s="297"/>
      <c r="AG204" s="297"/>
      <c r="AH204" s="297"/>
      <c r="AI204" s="298"/>
      <c r="AJ204" s="298" t="str">
        <f t="shared" si="45"/>
        <v>-</v>
      </c>
      <c r="AK204" s="326"/>
    </row>
    <row r="205" spans="1:57" ht="28.5">
      <c r="A205" s="299" t="s">
        <v>124</v>
      </c>
      <c r="B205" s="312" t="s">
        <v>125</v>
      </c>
      <c r="C205" s="301"/>
      <c r="D205" s="302">
        <v>0</v>
      </c>
      <c r="E205" s="302">
        <f t="shared" ref="E205:AH205" si="53">SUM(E206:E209)</f>
        <v>0</v>
      </c>
      <c r="F205" s="302">
        <f t="shared" si="53"/>
        <v>0</v>
      </c>
      <c r="G205" s="302">
        <f t="shared" si="53"/>
        <v>0</v>
      </c>
      <c r="H205" s="302">
        <f t="shared" si="53"/>
        <v>0</v>
      </c>
      <c r="I205" s="302"/>
      <c r="J205" s="302"/>
      <c r="K205" s="302">
        <f t="shared" si="53"/>
        <v>0</v>
      </c>
      <c r="L205" s="302">
        <f t="shared" si="53"/>
        <v>0</v>
      </c>
      <c r="M205" s="302">
        <f t="shared" si="53"/>
        <v>0</v>
      </c>
      <c r="N205" s="302">
        <f t="shared" si="53"/>
        <v>0</v>
      </c>
      <c r="O205" s="302">
        <f t="shared" si="53"/>
        <v>0</v>
      </c>
      <c r="P205" s="302">
        <f t="shared" si="53"/>
        <v>0</v>
      </c>
      <c r="Q205" s="302">
        <f t="shared" si="53"/>
        <v>0</v>
      </c>
      <c r="R205" s="302">
        <f t="shared" si="53"/>
        <v>0</v>
      </c>
      <c r="S205" s="302">
        <f t="shared" si="53"/>
        <v>0</v>
      </c>
      <c r="T205" s="302">
        <f t="shared" si="53"/>
        <v>0</v>
      </c>
      <c r="U205" s="302">
        <f t="shared" si="53"/>
        <v>0</v>
      </c>
      <c r="V205" s="302">
        <f t="shared" si="53"/>
        <v>0</v>
      </c>
      <c r="W205" s="302">
        <f t="shared" si="53"/>
        <v>0</v>
      </c>
      <c r="X205" s="302">
        <f t="shared" si="53"/>
        <v>0</v>
      </c>
      <c r="Y205" s="302">
        <f t="shared" si="53"/>
        <v>0</v>
      </c>
      <c r="Z205" s="302">
        <f t="shared" si="53"/>
        <v>0</v>
      </c>
      <c r="AA205" s="302">
        <f t="shared" si="53"/>
        <v>0</v>
      </c>
      <c r="AB205" s="302">
        <f t="shared" si="53"/>
        <v>0</v>
      </c>
      <c r="AC205" s="302">
        <f t="shared" si="53"/>
        <v>0</v>
      </c>
      <c r="AD205" s="302">
        <f t="shared" si="53"/>
        <v>0</v>
      </c>
      <c r="AE205" s="302">
        <f t="shared" si="53"/>
        <v>0</v>
      </c>
      <c r="AF205" s="302">
        <f t="shared" si="53"/>
        <v>0</v>
      </c>
      <c r="AG205" s="302">
        <f t="shared" si="53"/>
        <v>0</v>
      </c>
      <c r="AH205" s="302">
        <f t="shared" si="53"/>
        <v>0</v>
      </c>
      <c r="AI205" s="303"/>
      <c r="AJ205" s="303" t="str">
        <f t="shared" si="45"/>
        <v>-</v>
      </c>
      <c r="AK205" s="339"/>
      <c r="AL205" s="1" t="s">
        <v>192</v>
      </c>
    </row>
    <row r="206" spans="1:57">
      <c r="A206" s="338"/>
      <c r="B206" s="337"/>
      <c r="C206" s="296"/>
      <c r="D206" s="297"/>
      <c r="E206" s="297"/>
      <c r="F206" s="297"/>
      <c r="G206" s="297"/>
      <c r="H206" s="297"/>
      <c r="I206" s="297"/>
      <c r="J206" s="297"/>
      <c r="K206" s="297"/>
      <c r="L206" s="297"/>
      <c r="M206" s="297"/>
      <c r="N206" s="297"/>
      <c r="O206" s="297"/>
      <c r="P206" s="297"/>
      <c r="Q206" s="297"/>
      <c r="R206" s="297"/>
      <c r="S206" s="297"/>
      <c r="T206" s="297"/>
      <c r="U206" s="297"/>
      <c r="V206" s="297"/>
      <c r="W206" s="297"/>
      <c r="X206" s="297"/>
      <c r="Y206" s="297"/>
      <c r="Z206" s="297"/>
      <c r="AA206" s="297"/>
      <c r="AB206" s="297"/>
      <c r="AC206" s="297"/>
      <c r="AD206" s="297"/>
      <c r="AE206" s="297"/>
      <c r="AF206" s="297"/>
      <c r="AG206" s="297"/>
      <c r="AH206" s="297"/>
      <c r="AI206" s="298"/>
      <c r="AJ206" s="298" t="str">
        <f t="shared" si="45"/>
        <v>-</v>
      </c>
      <c r="AK206" s="326"/>
    </row>
    <row r="207" spans="1:57">
      <c r="A207" s="338"/>
      <c r="B207" s="337"/>
      <c r="C207" s="296"/>
      <c r="D207" s="297"/>
      <c r="E207" s="297"/>
      <c r="F207" s="297"/>
      <c r="G207" s="297"/>
      <c r="H207" s="297"/>
      <c r="I207" s="297"/>
      <c r="J207" s="297"/>
      <c r="K207" s="297"/>
      <c r="L207" s="297"/>
      <c r="M207" s="297"/>
      <c r="N207" s="297"/>
      <c r="O207" s="297"/>
      <c r="P207" s="297"/>
      <c r="Q207" s="297"/>
      <c r="R207" s="297"/>
      <c r="S207" s="297"/>
      <c r="T207" s="297"/>
      <c r="U207" s="297"/>
      <c r="V207" s="297"/>
      <c r="W207" s="297"/>
      <c r="X207" s="297"/>
      <c r="Y207" s="297"/>
      <c r="Z207" s="297"/>
      <c r="AA207" s="297"/>
      <c r="AB207" s="297"/>
      <c r="AC207" s="297"/>
      <c r="AD207" s="297"/>
      <c r="AE207" s="297"/>
      <c r="AF207" s="297"/>
      <c r="AG207" s="297"/>
      <c r="AH207" s="297"/>
      <c r="AI207" s="298"/>
      <c r="AJ207" s="298" t="str">
        <f t="shared" si="45"/>
        <v>-</v>
      </c>
      <c r="AK207" s="326"/>
    </row>
    <row r="208" spans="1:57">
      <c r="A208" s="338"/>
      <c r="B208" s="337"/>
      <c r="C208" s="296"/>
      <c r="D208" s="297"/>
      <c r="E208" s="297"/>
      <c r="F208" s="297"/>
      <c r="G208" s="297"/>
      <c r="H208" s="297"/>
      <c r="I208" s="297"/>
      <c r="J208" s="297"/>
      <c r="K208" s="297"/>
      <c r="L208" s="297"/>
      <c r="M208" s="297"/>
      <c r="N208" s="297"/>
      <c r="O208" s="297"/>
      <c r="P208" s="297"/>
      <c r="Q208" s="297"/>
      <c r="R208" s="297"/>
      <c r="S208" s="297"/>
      <c r="T208" s="297"/>
      <c r="U208" s="297"/>
      <c r="V208" s="297"/>
      <c r="W208" s="297"/>
      <c r="X208" s="297"/>
      <c r="Y208" s="297"/>
      <c r="Z208" s="297"/>
      <c r="AA208" s="297"/>
      <c r="AB208" s="297"/>
      <c r="AC208" s="297"/>
      <c r="AD208" s="297"/>
      <c r="AE208" s="297"/>
      <c r="AF208" s="297"/>
      <c r="AG208" s="297"/>
      <c r="AH208" s="297"/>
      <c r="AI208" s="298"/>
      <c r="AJ208" s="298" t="str">
        <f t="shared" si="45"/>
        <v>-</v>
      </c>
      <c r="AK208" s="326"/>
    </row>
    <row r="209" spans="1:57">
      <c r="A209" s="324" t="s">
        <v>59</v>
      </c>
      <c r="B209" s="342" t="s">
        <v>59</v>
      </c>
      <c r="C209" s="296"/>
      <c r="D209" s="297"/>
      <c r="E209" s="297"/>
      <c r="F209" s="297"/>
      <c r="G209" s="297"/>
      <c r="H209" s="297"/>
      <c r="I209" s="297"/>
      <c r="J209" s="297"/>
      <c r="K209" s="297"/>
      <c r="L209" s="297"/>
      <c r="M209" s="297"/>
      <c r="N209" s="297"/>
      <c r="O209" s="297"/>
      <c r="P209" s="297"/>
      <c r="Q209" s="297"/>
      <c r="R209" s="297"/>
      <c r="S209" s="297"/>
      <c r="T209" s="297"/>
      <c r="U209" s="297"/>
      <c r="V209" s="297"/>
      <c r="W209" s="297"/>
      <c r="X209" s="297"/>
      <c r="Y209" s="297"/>
      <c r="Z209" s="297"/>
      <c r="AA209" s="297"/>
      <c r="AB209" s="297"/>
      <c r="AC209" s="297"/>
      <c r="AD209" s="297"/>
      <c r="AE209" s="297"/>
      <c r="AF209" s="297"/>
      <c r="AG209" s="297"/>
      <c r="AH209" s="297"/>
      <c r="AI209" s="298"/>
      <c r="AJ209" s="298" t="str">
        <f t="shared" si="45"/>
        <v>-</v>
      </c>
      <c r="AK209" s="326"/>
    </row>
    <row r="210" spans="1:57" ht="29.25">
      <c r="A210" s="299" t="s">
        <v>126</v>
      </c>
      <c r="B210" s="343" t="s">
        <v>127</v>
      </c>
      <c r="C210" s="301"/>
      <c r="D210" s="302">
        <v>0</v>
      </c>
      <c r="E210" s="302">
        <f t="shared" ref="E210:AH210" si="54">SUM(E211:E213)</f>
        <v>0</v>
      </c>
      <c r="F210" s="302">
        <f t="shared" si="54"/>
        <v>0</v>
      </c>
      <c r="G210" s="302">
        <f t="shared" si="54"/>
        <v>0</v>
      </c>
      <c r="H210" s="302">
        <f t="shared" si="54"/>
        <v>0</v>
      </c>
      <c r="I210" s="302"/>
      <c r="J210" s="302"/>
      <c r="K210" s="302">
        <f t="shared" si="54"/>
        <v>0</v>
      </c>
      <c r="L210" s="302">
        <f t="shared" si="54"/>
        <v>0</v>
      </c>
      <c r="M210" s="302">
        <f t="shared" si="54"/>
        <v>0</v>
      </c>
      <c r="N210" s="302">
        <f t="shared" si="54"/>
        <v>0</v>
      </c>
      <c r="O210" s="302">
        <f t="shared" si="54"/>
        <v>0</v>
      </c>
      <c r="P210" s="302">
        <f t="shared" si="54"/>
        <v>0</v>
      </c>
      <c r="Q210" s="302">
        <f t="shared" si="54"/>
        <v>0</v>
      </c>
      <c r="R210" s="302">
        <f t="shared" si="54"/>
        <v>0</v>
      </c>
      <c r="S210" s="302">
        <f t="shared" si="54"/>
        <v>0</v>
      </c>
      <c r="T210" s="302">
        <f t="shared" si="54"/>
        <v>0</v>
      </c>
      <c r="U210" s="302">
        <f t="shared" si="54"/>
        <v>0</v>
      </c>
      <c r="V210" s="302">
        <f t="shared" si="54"/>
        <v>0</v>
      </c>
      <c r="W210" s="302">
        <f t="shared" si="54"/>
        <v>0</v>
      </c>
      <c r="X210" s="302">
        <f t="shared" si="54"/>
        <v>0</v>
      </c>
      <c r="Y210" s="302">
        <f t="shared" si="54"/>
        <v>0</v>
      </c>
      <c r="Z210" s="302">
        <f t="shared" si="54"/>
        <v>0</v>
      </c>
      <c r="AA210" s="302">
        <f t="shared" si="54"/>
        <v>0</v>
      </c>
      <c r="AB210" s="302">
        <f t="shared" si="54"/>
        <v>0</v>
      </c>
      <c r="AC210" s="302">
        <f t="shared" si="54"/>
        <v>0</v>
      </c>
      <c r="AD210" s="302">
        <f t="shared" si="54"/>
        <v>0</v>
      </c>
      <c r="AE210" s="302">
        <f t="shared" si="54"/>
        <v>0</v>
      </c>
      <c r="AF210" s="302">
        <f t="shared" si="54"/>
        <v>0</v>
      </c>
      <c r="AG210" s="302">
        <f t="shared" si="54"/>
        <v>0</v>
      </c>
      <c r="AH210" s="302">
        <f t="shared" si="54"/>
        <v>0</v>
      </c>
      <c r="AI210" s="303"/>
      <c r="AJ210" s="303" t="str">
        <f t="shared" si="45"/>
        <v>-</v>
      </c>
      <c r="AK210" s="339"/>
      <c r="AL210" s="1" t="s">
        <v>192</v>
      </c>
    </row>
    <row r="211" spans="1:57">
      <c r="A211" s="324" t="s">
        <v>126</v>
      </c>
      <c r="B211" s="329" t="s">
        <v>58</v>
      </c>
      <c r="C211" s="296"/>
      <c r="D211" s="297"/>
      <c r="E211" s="297"/>
      <c r="F211" s="297"/>
      <c r="G211" s="297"/>
      <c r="H211" s="297"/>
      <c r="I211" s="297"/>
      <c r="J211" s="297"/>
      <c r="K211" s="297"/>
      <c r="L211" s="297"/>
      <c r="M211" s="297"/>
      <c r="N211" s="297"/>
      <c r="O211" s="297"/>
      <c r="P211" s="297"/>
      <c r="Q211" s="297"/>
      <c r="R211" s="297"/>
      <c r="S211" s="297"/>
      <c r="T211" s="297"/>
      <c r="U211" s="297"/>
      <c r="V211" s="297"/>
      <c r="W211" s="297"/>
      <c r="X211" s="297"/>
      <c r="Y211" s="297"/>
      <c r="Z211" s="297"/>
      <c r="AA211" s="297"/>
      <c r="AB211" s="297"/>
      <c r="AC211" s="297"/>
      <c r="AD211" s="297"/>
      <c r="AE211" s="297"/>
      <c r="AF211" s="297"/>
      <c r="AG211" s="297"/>
      <c r="AH211" s="297"/>
      <c r="AI211" s="298"/>
      <c r="AJ211" s="298" t="str">
        <f t="shared" si="45"/>
        <v>-</v>
      </c>
      <c r="AK211" s="326"/>
    </row>
    <row r="212" spans="1:57">
      <c r="A212" s="324" t="s">
        <v>126</v>
      </c>
      <c r="B212" s="329" t="s">
        <v>58</v>
      </c>
      <c r="C212" s="296"/>
      <c r="D212" s="297"/>
      <c r="E212" s="297"/>
      <c r="F212" s="297"/>
      <c r="G212" s="297"/>
      <c r="H212" s="297"/>
      <c r="I212" s="297"/>
      <c r="J212" s="297"/>
      <c r="K212" s="297"/>
      <c r="L212" s="297"/>
      <c r="M212" s="297"/>
      <c r="N212" s="297"/>
      <c r="O212" s="297"/>
      <c r="P212" s="297"/>
      <c r="Q212" s="297"/>
      <c r="R212" s="297"/>
      <c r="S212" s="297"/>
      <c r="T212" s="297"/>
      <c r="U212" s="297"/>
      <c r="V212" s="297"/>
      <c r="W212" s="297"/>
      <c r="X212" s="297"/>
      <c r="Y212" s="297"/>
      <c r="Z212" s="297"/>
      <c r="AA212" s="297"/>
      <c r="AB212" s="297"/>
      <c r="AC212" s="297"/>
      <c r="AD212" s="297"/>
      <c r="AE212" s="297"/>
      <c r="AF212" s="297"/>
      <c r="AG212" s="297"/>
      <c r="AH212" s="297"/>
      <c r="AI212" s="298"/>
      <c r="AJ212" s="298" t="str">
        <f t="shared" si="45"/>
        <v>-</v>
      </c>
      <c r="AK212" s="326"/>
    </row>
    <row r="213" spans="1:57">
      <c r="A213" s="324" t="s">
        <v>59</v>
      </c>
      <c r="B213" s="342" t="s">
        <v>59</v>
      </c>
      <c r="C213" s="296"/>
      <c r="D213" s="297"/>
      <c r="E213" s="297"/>
      <c r="F213" s="297"/>
      <c r="G213" s="297"/>
      <c r="H213" s="297"/>
      <c r="I213" s="297"/>
      <c r="J213" s="297"/>
      <c r="K213" s="297"/>
      <c r="L213" s="297"/>
      <c r="M213" s="297"/>
      <c r="N213" s="297"/>
      <c r="O213" s="297"/>
      <c r="P213" s="297"/>
      <c r="Q213" s="297"/>
      <c r="R213" s="297"/>
      <c r="S213" s="297"/>
      <c r="T213" s="297"/>
      <c r="U213" s="297"/>
      <c r="V213" s="297"/>
      <c r="W213" s="297"/>
      <c r="X213" s="297"/>
      <c r="Y213" s="297"/>
      <c r="Z213" s="297"/>
      <c r="AA213" s="297"/>
      <c r="AB213" s="297"/>
      <c r="AC213" s="297"/>
      <c r="AD213" s="297"/>
      <c r="AE213" s="297"/>
      <c r="AF213" s="297"/>
      <c r="AG213" s="297"/>
      <c r="AH213" s="297"/>
      <c r="AI213" s="298"/>
      <c r="AJ213" s="298" t="str">
        <f t="shared" si="45"/>
        <v>-</v>
      </c>
      <c r="AK213" s="326"/>
    </row>
    <row r="214" spans="1:57">
      <c r="A214" s="299" t="s">
        <v>128</v>
      </c>
      <c r="B214" s="343" t="s">
        <v>129</v>
      </c>
      <c r="C214" s="301"/>
      <c r="D214" s="302">
        <v>1.1508474576271188</v>
      </c>
      <c r="E214" s="302">
        <f>SUM(E215:E231)</f>
        <v>0</v>
      </c>
      <c r="F214" s="302">
        <f>SUM(F215:F231)</f>
        <v>12.17864127998933</v>
      </c>
      <c r="G214" s="302">
        <f>SUM(G215:G231)</f>
        <v>0</v>
      </c>
      <c r="H214" s="302">
        <f>SUM(H215:H231)</f>
        <v>24.409300774067795</v>
      </c>
      <c r="I214" s="302"/>
      <c r="J214" s="302"/>
      <c r="K214" s="302">
        <f t="shared" ref="K214:AH214" si="55">SUM(K215:K231)</f>
        <v>0</v>
      </c>
      <c r="L214" s="302">
        <f t="shared" si="55"/>
        <v>24.409300774067798</v>
      </c>
      <c r="M214" s="302">
        <f t="shared" si="55"/>
        <v>0</v>
      </c>
      <c r="N214" s="302">
        <f t="shared" si="55"/>
        <v>15.285721429999999</v>
      </c>
      <c r="O214" s="302">
        <f t="shared" si="55"/>
        <v>0</v>
      </c>
      <c r="P214" s="302">
        <f t="shared" si="55"/>
        <v>9.2414700000000002E-2</v>
      </c>
      <c r="Q214" s="302">
        <f t="shared" si="55"/>
        <v>0</v>
      </c>
      <c r="R214" s="302">
        <f t="shared" si="55"/>
        <v>0.26756036999999999</v>
      </c>
      <c r="S214" s="302">
        <f t="shared" si="55"/>
        <v>0</v>
      </c>
      <c r="T214" s="302">
        <f t="shared" si="55"/>
        <v>10.09405679661017</v>
      </c>
      <c r="U214" s="302">
        <f t="shared" si="55"/>
        <v>0</v>
      </c>
      <c r="V214" s="302">
        <f t="shared" si="55"/>
        <v>15.018161060000001</v>
      </c>
      <c r="W214" s="302">
        <f t="shared" si="55"/>
        <v>0</v>
      </c>
      <c r="X214" s="302">
        <f t="shared" si="55"/>
        <v>1.9674340000000001</v>
      </c>
      <c r="Y214" s="302">
        <f t="shared" si="55"/>
        <v>0</v>
      </c>
      <c r="Z214" s="302">
        <f t="shared" si="55"/>
        <v>0</v>
      </c>
      <c r="AA214" s="302">
        <f t="shared" si="55"/>
        <v>0</v>
      </c>
      <c r="AB214" s="302">
        <f t="shared" si="55"/>
        <v>12.255395277457628</v>
      </c>
      <c r="AC214" s="302">
        <f t="shared" si="55"/>
        <v>0</v>
      </c>
      <c r="AD214" s="302">
        <f t="shared" si="55"/>
        <v>0</v>
      </c>
      <c r="AE214" s="302">
        <f t="shared" si="55"/>
        <v>0</v>
      </c>
      <c r="AF214" s="302">
        <f t="shared" si="55"/>
        <v>9.3376809467796598</v>
      </c>
      <c r="AG214" s="302">
        <f t="shared" si="55"/>
        <v>0</v>
      </c>
      <c r="AH214" s="302">
        <f t="shared" si="55"/>
        <v>5.0992499333898298</v>
      </c>
      <c r="AI214" s="303"/>
      <c r="AJ214" s="303">
        <f t="shared" si="45"/>
        <v>0.50059040906232788</v>
      </c>
      <c r="AK214" s="339"/>
      <c r="AL214" s="1" t="s">
        <v>192</v>
      </c>
    </row>
    <row r="215" spans="1:57" s="341" customFormat="1" ht="18" customHeight="1">
      <c r="A215" s="340" t="s">
        <v>620</v>
      </c>
      <c r="B215" s="325" t="s">
        <v>621</v>
      </c>
      <c r="C215" s="296" t="s">
        <v>622</v>
      </c>
      <c r="D215" s="297">
        <v>0</v>
      </c>
      <c r="E215" s="297" t="s">
        <v>199</v>
      </c>
      <c r="F215" s="297">
        <v>0</v>
      </c>
      <c r="G215" s="297" t="s">
        <v>199</v>
      </c>
      <c r="H215" s="297">
        <v>1.5034000000000001</v>
      </c>
      <c r="I215" s="297"/>
      <c r="J215" s="297"/>
      <c r="K215" s="297" t="s">
        <v>199</v>
      </c>
      <c r="L215" s="297">
        <v>1.5034000000000001</v>
      </c>
      <c r="M215" s="297" t="s">
        <v>199</v>
      </c>
      <c r="N215" s="297">
        <v>0</v>
      </c>
      <c r="O215" s="297" t="s">
        <v>199</v>
      </c>
      <c r="P215" s="297">
        <v>0</v>
      </c>
      <c r="Q215" s="297" t="s">
        <v>199</v>
      </c>
      <c r="R215" s="297">
        <v>0</v>
      </c>
      <c r="S215" s="297" t="s">
        <v>199</v>
      </c>
      <c r="T215" s="297">
        <v>0</v>
      </c>
      <c r="U215" s="297" t="s">
        <v>199</v>
      </c>
      <c r="V215" s="297">
        <v>0</v>
      </c>
      <c r="W215" s="297" t="s">
        <v>199</v>
      </c>
      <c r="X215" s="297">
        <v>1.5034000000000001</v>
      </c>
      <c r="Y215" s="297" t="s">
        <v>199</v>
      </c>
      <c r="Z215" s="297">
        <v>0</v>
      </c>
      <c r="AA215" s="297" t="s">
        <v>199</v>
      </c>
      <c r="AB215" s="297">
        <v>0</v>
      </c>
      <c r="AC215" s="297" t="s">
        <v>199</v>
      </c>
      <c r="AD215" s="297">
        <v>0</v>
      </c>
      <c r="AE215" s="297" t="s">
        <v>199</v>
      </c>
      <c r="AF215" s="297">
        <v>1.5034000000000001</v>
      </c>
      <c r="AG215" s="297" t="s">
        <v>199</v>
      </c>
      <c r="AH215" s="297">
        <v>0</v>
      </c>
      <c r="AI215" s="298" t="s">
        <v>192</v>
      </c>
      <c r="AJ215" s="298" t="str">
        <f t="shared" si="45"/>
        <v>-</v>
      </c>
      <c r="AK215" s="326" t="s">
        <v>448</v>
      </c>
      <c r="AL215" s="1"/>
      <c r="AM215" s="327"/>
      <c r="AN215" s="1"/>
      <c r="AO215" s="1"/>
      <c r="AP215" s="1"/>
      <c r="AQ215" s="1">
        <v>249</v>
      </c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</row>
    <row r="216" spans="1:57" s="341" customFormat="1" ht="18" customHeight="1">
      <c r="A216" s="340" t="s">
        <v>623</v>
      </c>
      <c r="B216" s="325" t="s">
        <v>624</v>
      </c>
      <c r="C216" s="296" t="s">
        <v>625</v>
      </c>
      <c r="D216" s="297">
        <v>0</v>
      </c>
      <c r="E216" s="297" t="s">
        <v>199</v>
      </c>
      <c r="F216" s="297">
        <v>0</v>
      </c>
      <c r="G216" s="297" t="s">
        <v>199</v>
      </c>
      <c r="H216" s="297">
        <v>4.0084999999999997</v>
      </c>
      <c r="I216" s="297"/>
      <c r="J216" s="297"/>
      <c r="K216" s="297" t="s">
        <v>199</v>
      </c>
      <c r="L216" s="297">
        <v>4.0084999999999997</v>
      </c>
      <c r="M216" s="297" t="s">
        <v>199</v>
      </c>
      <c r="N216" s="297">
        <v>0</v>
      </c>
      <c r="O216" s="297" t="s">
        <v>199</v>
      </c>
      <c r="P216" s="297">
        <v>0</v>
      </c>
      <c r="Q216" s="297" t="s">
        <v>199</v>
      </c>
      <c r="R216" s="297">
        <v>0</v>
      </c>
      <c r="S216" s="297" t="s">
        <v>199</v>
      </c>
      <c r="T216" s="297">
        <v>0</v>
      </c>
      <c r="U216" s="297" t="s">
        <v>199</v>
      </c>
      <c r="V216" s="297">
        <v>0</v>
      </c>
      <c r="W216" s="297" t="s">
        <v>199</v>
      </c>
      <c r="X216" s="297">
        <v>0</v>
      </c>
      <c r="Y216" s="297" t="s">
        <v>199</v>
      </c>
      <c r="Z216" s="297">
        <v>0</v>
      </c>
      <c r="AA216" s="297" t="s">
        <v>199</v>
      </c>
      <c r="AB216" s="297">
        <v>4.0084999999999997</v>
      </c>
      <c r="AC216" s="297" t="s">
        <v>199</v>
      </c>
      <c r="AD216" s="297">
        <v>0</v>
      </c>
      <c r="AE216" s="297" t="s">
        <v>199</v>
      </c>
      <c r="AF216" s="297">
        <v>4.0084999999999997</v>
      </c>
      <c r="AG216" s="297" t="s">
        <v>199</v>
      </c>
      <c r="AH216" s="297">
        <v>0</v>
      </c>
      <c r="AI216" s="298" t="s">
        <v>192</v>
      </c>
      <c r="AJ216" s="298" t="str">
        <f t="shared" si="45"/>
        <v>-</v>
      </c>
      <c r="AK216" s="326" t="s">
        <v>448</v>
      </c>
      <c r="AL216" s="1"/>
      <c r="AM216" s="327"/>
      <c r="AN216" s="1"/>
      <c r="AO216" s="1"/>
      <c r="AP216" s="1"/>
      <c r="AQ216" s="1">
        <v>250</v>
      </c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</row>
    <row r="217" spans="1:57" s="341" customFormat="1" ht="18" customHeight="1">
      <c r="A217" s="340" t="s">
        <v>626</v>
      </c>
      <c r="B217" s="325" t="s">
        <v>627</v>
      </c>
      <c r="C217" s="296" t="s">
        <v>628</v>
      </c>
      <c r="D217" s="297">
        <v>1.1508474576271188</v>
      </c>
      <c r="E217" s="297" t="s">
        <v>199</v>
      </c>
      <c r="F217" s="297">
        <v>0.203457</v>
      </c>
      <c r="G217" s="297" t="s">
        <v>199</v>
      </c>
      <c r="H217" s="297">
        <v>6.2569346723728803</v>
      </c>
      <c r="I217" s="297"/>
      <c r="J217" s="297"/>
      <c r="K217" s="297" t="s">
        <v>199</v>
      </c>
      <c r="L217" s="297">
        <v>6.2569346723728811</v>
      </c>
      <c r="M217" s="297" t="s">
        <v>199</v>
      </c>
      <c r="N217" s="297">
        <v>4.4734954399999998</v>
      </c>
      <c r="O217" s="297" t="s">
        <v>199</v>
      </c>
      <c r="P217" s="297">
        <v>9.2414700000000002E-2</v>
      </c>
      <c r="Q217" s="297" t="s">
        <v>199</v>
      </c>
      <c r="R217" s="297">
        <v>3.7249699999999998E-3</v>
      </c>
      <c r="S217" s="297" t="s">
        <v>199</v>
      </c>
      <c r="T217" s="297">
        <v>4.4366415423728816</v>
      </c>
      <c r="U217" s="297" t="s">
        <v>199</v>
      </c>
      <c r="V217" s="297">
        <v>4.4697704699999994</v>
      </c>
      <c r="W217" s="297" t="s">
        <v>199</v>
      </c>
      <c r="X217" s="297">
        <v>0.46403400000000006</v>
      </c>
      <c r="Y217" s="297" t="s">
        <v>199</v>
      </c>
      <c r="Z217" s="297">
        <v>0</v>
      </c>
      <c r="AA217" s="297" t="s">
        <v>199</v>
      </c>
      <c r="AB217" s="297">
        <v>1.26384443</v>
      </c>
      <c r="AC217" s="297" t="s">
        <v>199</v>
      </c>
      <c r="AD217" s="297">
        <v>0</v>
      </c>
      <c r="AE217" s="297" t="s">
        <v>199</v>
      </c>
      <c r="AF217" s="297">
        <v>1.7834392323728807</v>
      </c>
      <c r="AG217" s="297" t="s">
        <v>199</v>
      </c>
      <c r="AH217" s="297">
        <v>-5.5560802372881746E-2</v>
      </c>
      <c r="AI217" s="298" t="s">
        <v>192</v>
      </c>
      <c r="AJ217" s="298">
        <f t="shared" si="45"/>
        <v>1.22676335641555E-2</v>
      </c>
      <c r="AK217" s="326" t="s">
        <v>435</v>
      </c>
      <c r="AL217" s="1"/>
      <c r="AM217" s="327"/>
      <c r="AN217" s="1"/>
      <c r="AO217" s="1"/>
      <c r="AP217" s="1"/>
      <c r="AQ217" s="1">
        <v>101</v>
      </c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</row>
    <row r="218" spans="1:57" s="341" customFormat="1" ht="18" customHeight="1">
      <c r="A218" s="340"/>
      <c r="B218" s="325"/>
      <c r="C218" s="296"/>
      <c r="D218" s="297" t="e">
        <f>#REF!+#REF!+#REF!+#REF!+#REF!+#REF!+#REF!+#REF!</f>
        <v>#REF!</v>
      </c>
      <c r="E218" s="297"/>
      <c r="F218" s="297"/>
      <c r="G218" s="297"/>
      <c r="H218" s="297"/>
      <c r="I218" s="297"/>
      <c r="J218" s="297"/>
      <c r="K218" s="297"/>
      <c r="L218" s="297"/>
      <c r="M218" s="297"/>
      <c r="N218" s="297"/>
      <c r="O218" s="297"/>
      <c r="P218" s="297"/>
      <c r="Q218" s="297"/>
      <c r="R218" s="297"/>
      <c r="S218" s="297"/>
      <c r="T218" s="297"/>
      <c r="U218" s="297"/>
      <c r="V218" s="297"/>
      <c r="W218" s="297"/>
      <c r="X218" s="297"/>
      <c r="Y218" s="297"/>
      <c r="Z218" s="297"/>
      <c r="AA218" s="297"/>
      <c r="AB218" s="297"/>
      <c r="AC218" s="297"/>
      <c r="AD218" s="297"/>
      <c r="AE218" s="297"/>
      <c r="AF218" s="297"/>
      <c r="AG218" s="297"/>
      <c r="AH218" s="297"/>
      <c r="AI218" s="298"/>
      <c r="AJ218" s="298"/>
      <c r="AK218" s="326"/>
      <c r="AL218" s="1"/>
      <c r="AM218" s="327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</row>
    <row r="219" spans="1:57" s="341" customFormat="1" ht="18" customHeight="1">
      <c r="A219" s="340"/>
      <c r="B219" s="325"/>
      <c r="C219" s="296"/>
      <c r="D219" s="297"/>
      <c r="E219" s="297"/>
      <c r="F219" s="297"/>
      <c r="G219" s="297"/>
      <c r="H219" s="297"/>
      <c r="I219" s="297"/>
      <c r="J219" s="297"/>
      <c r="K219" s="297"/>
      <c r="L219" s="297"/>
      <c r="M219" s="297"/>
      <c r="N219" s="297"/>
      <c r="O219" s="297"/>
      <c r="P219" s="297"/>
      <c r="Q219" s="297"/>
      <c r="R219" s="297"/>
      <c r="S219" s="297"/>
      <c r="T219" s="297"/>
      <c r="U219" s="297"/>
      <c r="V219" s="297"/>
      <c r="W219" s="297"/>
      <c r="X219" s="297"/>
      <c r="Y219" s="297"/>
      <c r="Z219" s="297"/>
      <c r="AA219" s="297"/>
      <c r="AB219" s="297"/>
      <c r="AC219" s="297"/>
      <c r="AD219" s="297"/>
      <c r="AE219" s="297"/>
      <c r="AF219" s="297"/>
      <c r="AG219" s="297"/>
      <c r="AH219" s="297"/>
      <c r="AI219" s="298"/>
      <c r="AJ219" s="298"/>
      <c r="AK219" s="326"/>
      <c r="AL219" s="1"/>
      <c r="AM219" s="327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</row>
    <row r="220" spans="1:57" s="341" customFormat="1" ht="18" customHeight="1">
      <c r="A220" s="340"/>
      <c r="B220" s="325" t="s">
        <v>629</v>
      </c>
      <c r="C220" s="296" t="s">
        <v>630</v>
      </c>
      <c r="D220" s="297" t="s">
        <v>192</v>
      </c>
      <c r="E220" s="297" t="s">
        <v>199</v>
      </c>
      <c r="F220" s="297">
        <v>0.32162777123235997</v>
      </c>
      <c r="G220" s="297" t="s">
        <v>199</v>
      </c>
      <c r="H220" s="297">
        <v>0</v>
      </c>
      <c r="I220" s="297"/>
      <c r="J220" s="297"/>
      <c r="K220" s="297" t="s">
        <v>199</v>
      </c>
      <c r="L220" s="297">
        <v>0</v>
      </c>
      <c r="M220" s="297" t="s">
        <v>199</v>
      </c>
      <c r="N220" s="297">
        <v>0</v>
      </c>
      <c r="O220" s="297" t="s">
        <v>199</v>
      </c>
      <c r="P220" s="297">
        <v>0</v>
      </c>
      <c r="Q220" s="297" t="s">
        <v>199</v>
      </c>
      <c r="R220" s="297">
        <v>0</v>
      </c>
      <c r="S220" s="297" t="s">
        <v>199</v>
      </c>
      <c r="T220" s="297">
        <v>0</v>
      </c>
      <c r="U220" s="297" t="s">
        <v>199</v>
      </c>
      <c r="V220" s="297">
        <v>0</v>
      </c>
      <c r="W220" s="297" t="s">
        <v>199</v>
      </c>
      <c r="X220" s="297">
        <v>0</v>
      </c>
      <c r="Y220" s="297" t="s">
        <v>199</v>
      </c>
      <c r="Z220" s="297">
        <v>0</v>
      </c>
      <c r="AA220" s="297" t="s">
        <v>199</v>
      </c>
      <c r="AB220" s="297">
        <v>0</v>
      </c>
      <c r="AC220" s="297" t="s">
        <v>199</v>
      </c>
      <c r="AD220" s="297">
        <v>0</v>
      </c>
      <c r="AE220" s="297" t="s">
        <v>199</v>
      </c>
      <c r="AF220" s="297">
        <v>0</v>
      </c>
      <c r="AG220" s="297" t="s">
        <v>199</v>
      </c>
      <c r="AH220" s="297">
        <v>0</v>
      </c>
      <c r="AI220" s="298" t="s">
        <v>192</v>
      </c>
      <c r="AJ220" s="298" t="str">
        <f t="shared" ref="AJ220:AJ231" si="56">IFERROR(ABS((V220+R220)/(P220+T220)-1),"-")</f>
        <v>-</v>
      </c>
      <c r="AK220" s="326" t="s">
        <v>448</v>
      </c>
      <c r="AL220" s="1"/>
      <c r="AM220" s="327"/>
      <c r="AN220" s="1"/>
      <c r="AO220" s="1"/>
      <c r="AP220" s="1"/>
      <c r="AQ220" s="1">
        <v>102</v>
      </c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</row>
    <row r="221" spans="1:57" s="341" customFormat="1" ht="18" customHeight="1">
      <c r="A221" s="340"/>
      <c r="B221" s="325" t="s">
        <v>631</v>
      </c>
      <c r="C221" s="296" t="s">
        <v>630</v>
      </c>
      <c r="D221" s="297" t="s">
        <v>192</v>
      </c>
      <c r="E221" s="297" t="s">
        <v>199</v>
      </c>
      <c r="F221" s="297">
        <v>0.30203448948305006</v>
      </c>
      <c r="G221" s="297" t="s">
        <v>199</v>
      </c>
      <c r="H221" s="297">
        <v>0</v>
      </c>
      <c r="I221" s="297"/>
      <c r="J221" s="297"/>
      <c r="K221" s="297" t="s">
        <v>199</v>
      </c>
      <c r="L221" s="297">
        <v>0</v>
      </c>
      <c r="M221" s="297" t="s">
        <v>199</v>
      </c>
      <c r="N221" s="297">
        <v>0</v>
      </c>
      <c r="O221" s="297" t="s">
        <v>199</v>
      </c>
      <c r="P221" s="297">
        <v>0</v>
      </c>
      <c r="Q221" s="297" t="s">
        <v>199</v>
      </c>
      <c r="R221" s="297">
        <v>0</v>
      </c>
      <c r="S221" s="297" t="s">
        <v>199</v>
      </c>
      <c r="T221" s="297">
        <v>0</v>
      </c>
      <c r="U221" s="297" t="s">
        <v>199</v>
      </c>
      <c r="V221" s="297">
        <v>0</v>
      </c>
      <c r="W221" s="297" t="s">
        <v>199</v>
      </c>
      <c r="X221" s="297">
        <v>0</v>
      </c>
      <c r="Y221" s="297" t="s">
        <v>199</v>
      </c>
      <c r="Z221" s="297">
        <v>0</v>
      </c>
      <c r="AA221" s="297" t="s">
        <v>199</v>
      </c>
      <c r="AB221" s="297">
        <v>0</v>
      </c>
      <c r="AC221" s="297" t="s">
        <v>199</v>
      </c>
      <c r="AD221" s="297">
        <v>0</v>
      </c>
      <c r="AE221" s="297" t="s">
        <v>199</v>
      </c>
      <c r="AF221" s="297">
        <v>0</v>
      </c>
      <c r="AG221" s="297" t="s">
        <v>199</v>
      </c>
      <c r="AH221" s="297">
        <v>0</v>
      </c>
      <c r="AI221" s="298" t="s">
        <v>192</v>
      </c>
      <c r="AJ221" s="298" t="str">
        <f t="shared" si="56"/>
        <v>-</v>
      </c>
      <c r="AK221" s="326" t="s">
        <v>448</v>
      </c>
      <c r="AL221" s="1"/>
      <c r="AM221" s="327"/>
      <c r="AN221" s="1"/>
      <c r="AO221" s="1"/>
      <c r="AP221" s="1"/>
      <c r="AQ221" s="1">
        <v>103</v>
      </c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</row>
    <row r="222" spans="1:57" s="341" customFormat="1" ht="18" customHeight="1">
      <c r="A222" s="340"/>
      <c r="B222" s="325" t="s">
        <v>632</v>
      </c>
      <c r="C222" s="296" t="s">
        <v>630</v>
      </c>
      <c r="D222" s="297" t="s">
        <v>192</v>
      </c>
      <c r="E222" s="297" t="s">
        <v>199</v>
      </c>
      <c r="F222" s="297">
        <v>0.45305103069492003</v>
      </c>
      <c r="G222" s="297" t="s">
        <v>199</v>
      </c>
      <c r="H222" s="297">
        <v>0</v>
      </c>
      <c r="I222" s="297"/>
      <c r="J222" s="297"/>
      <c r="K222" s="297" t="s">
        <v>199</v>
      </c>
      <c r="L222" s="297">
        <v>0</v>
      </c>
      <c r="M222" s="297" t="s">
        <v>199</v>
      </c>
      <c r="N222" s="297">
        <v>0</v>
      </c>
      <c r="O222" s="297" t="s">
        <v>199</v>
      </c>
      <c r="P222" s="297">
        <v>0</v>
      </c>
      <c r="Q222" s="297" t="s">
        <v>199</v>
      </c>
      <c r="R222" s="297">
        <v>0</v>
      </c>
      <c r="S222" s="297" t="s">
        <v>199</v>
      </c>
      <c r="T222" s="297">
        <v>0</v>
      </c>
      <c r="U222" s="297" t="s">
        <v>199</v>
      </c>
      <c r="V222" s="297">
        <v>0</v>
      </c>
      <c r="W222" s="297" t="s">
        <v>199</v>
      </c>
      <c r="X222" s="297">
        <v>0</v>
      </c>
      <c r="Y222" s="297" t="s">
        <v>199</v>
      </c>
      <c r="Z222" s="297">
        <v>0</v>
      </c>
      <c r="AA222" s="297" t="s">
        <v>199</v>
      </c>
      <c r="AB222" s="297">
        <v>0</v>
      </c>
      <c r="AC222" s="297" t="s">
        <v>199</v>
      </c>
      <c r="AD222" s="297">
        <v>0</v>
      </c>
      <c r="AE222" s="297" t="s">
        <v>199</v>
      </c>
      <c r="AF222" s="297">
        <v>0</v>
      </c>
      <c r="AG222" s="297" t="s">
        <v>199</v>
      </c>
      <c r="AH222" s="297">
        <v>0</v>
      </c>
      <c r="AI222" s="298" t="s">
        <v>192</v>
      </c>
      <c r="AJ222" s="298" t="str">
        <f t="shared" si="56"/>
        <v>-</v>
      </c>
      <c r="AK222" s="326" t="s">
        <v>448</v>
      </c>
      <c r="AL222" s="1"/>
      <c r="AM222" s="327"/>
      <c r="AN222" s="1"/>
      <c r="AO222" s="1"/>
      <c r="AP222" s="1"/>
      <c r="AQ222" s="1">
        <v>104</v>
      </c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</row>
    <row r="223" spans="1:57" s="341" customFormat="1" ht="18" customHeight="1">
      <c r="A223" s="340"/>
      <c r="B223" s="325" t="s">
        <v>633</v>
      </c>
      <c r="C223" s="296" t="s">
        <v>630</v>
      </c>
      <c r="D223" s="297" t="s">
        <v>192</v>
      </c>
      <c r="E223" s="297" t="s">
        <v>199</v>
      </c>
      <c r="F223" s="297">
        <v>0.86202618063561998</v>
      </c>
      <c r="G223" s="297" t="s">
        <v>199</v>
      </c>
      <c r="H223" s="297">
        <v>0</v>
      </c>
      <c r="I223" s="297"/>
      <c r="J223" s="297"/>
      <c r="K223" s="297" t="s">
        <v>199</v>
      </c>
      <c r="L223" s="297">
        <v>0</v>
      </c>
      <c r="M223" s="297" t="s">
        <v>199</v>
      </c>
      <c r="N223" s="297">
        <v>0</v>
      </c>
      <c r="O223" s="297" t="s">
        <v>199</v>
      </c>
      <c r="P223" s="297">
        <v>0</v>
      </c>
      <c r="Q223" s="297" t="s">
        <v>199</v>
      </c>
      <c r="R223" s="297">
        <v>0</v>
      </c>
      <c r="S223" s="297" t="s">
        <v>199</v>
      </c>
      <c r="T223" s="297">
        <v>0</v>
      </c>
      <c r="U223" s="297" t="s">
        <v>199</v>
      </c>
      <c r="V223" s="297">
        <v>0</v>
      </c>
      <c r="W223" s="297" t="s">
        <v>199</v>
      </c>
      <c r="X223" s="297">
        <v>0</v>
      </c>
      <c r="Y223" s="297" t="s">
        <v>199</v>
      </c>
      <c r="Z223" s="297">
        <v>0</v>
      </c>
      <c r="AA223" s="297" t="s">
        <v>199</v>
      </c>
      <c r="AB223" s="297">
        <v>0</v>
      </c>
      <c r="AC223" s="297" t="s">
        <v>199</v>
      </c>
      <c r="AD223" s="297">
        <v>0</v>
      </c>
      <c r="AE223" s="297" t="s">
        <v>199</v>
      </c>
      <c r="AF223" s="297">
        <v>0</v>
      </c>
      <c r="AG223" s="297" t="s">
        <v>199</v>
      </c>
      <c r="AH223" s="297">
        <v>0</v>
      </c>
      <c r="AI223" s="298" t="s">
        <v>192</v>
      </c>
      <c r="AJ223" s="298" t="str">
        <f t="shared" si="56"/>
        <v>-</v>
      </c>
      <c r="AK223" s="326" t="s">
        <v>448</v>
      </c>
      <c r="AL223" s="1"/>
      <c r="AM223" s="327"/>
      <c r="AN223" s="1"/>
      <c r="AO223" s="1"/>
      <c r="AP223" s="1"/>
      <c r="AQ223" s="1">
        <v>105</v>
      </c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</row>
    <row r="224" spans="1:57" s="341" customFormat="1" ht="18" customHeight="1">
      <c r="A224" s="340"/>
      <c r="B224" s="325" t="s">
        <v>634</v>
      </c>
      <c r="C224" s="296" t="s">
        <v>630</v>
      </c>
      <c r="D224" s="297" t="s">
        <v>192</v>
      </c>
      <c r="E224" s="297" t="s">
        <v>199</v>
      </c>
      <c r="F224" s="297">
        <v>0.21142394919491</v>
      </c>
      <c r="G224" s="297" t="s">
        <v>199</v>
      </c>
      <c r="H224" s="297">
        <v>0</v>
      </c>
      <c r="I224" s="297"/>
      <c r="J224" s="297"/>
      <c r="K224" s="297" t="s">
        <v>199</v>
      </c>
      <c r="L224" s="297">
        <v>0</v>
      </c>
      <c r="M224" s="297" t="s">
        <v>199</v>
      </c>
      <c r="N224" s="297">
        <v>0</v>
      </c>
      <c r="O224" s="297" t="s">
        <v>199</v>
      </c>
      <c r="P224" s="297">
        <v>0</v>
      </c>
      <c r="Q224" s="297" t="s">
        <v>199</v>
      </c>
      <c r="R224" s="297">
        <v>0</v>
      </c>
      <c r="S224" s="297" t="s">
        <v>199</v>
      </c>
      <c r="T224" s="297">
        <v>0</v>
      </c>
      <c r="U224" s="297" t="s">
        <v>199</v>
      </c>
      <c r="V224" s="297">
        <v>0</v>
      </c>
      <c r="W224" s="297" t="s">
        <v>199</v>
      </c>
      <c r="X224" s="297">
        <v>0</v>
      </c>
      <c r="Y224" s="297" t="s">
        <v>199</v>
      </c>
      <c r="Z224" s="297">
        <v>0</v>
      </c>
      <c r="AA224" s="297" t="s">
        <v>199</v>
      </c>
      <c r="AB224" s="297">
        <v>0</v>
      </c>
      <c r="AC224" s="297" t="s">
        <v>199</v>
      </c>
      <c r="AD224" s="297">
        <v>0</v>
      </c>
      <c r="AE224" s="297" t="s">
        <v>199</v>
      </c>
      <c r="AF224" s="297">
        <v>0</v>
      </c>
      <c r="AG224" s="297" t="s">
        <v>199</v>
      </c>
      <c r="AH224" s="297">
        <v>0</v>
      </c>
      <c r="AI224" s="298" t="s">
        <v>192</v>
      </c>
      <c r="AJ224" s="298" t="str">
        <f t="shared" si="56"/>
        <v>-</v>
      </c>
      <c r="AK224" s="326" t="s">
        <v>448</v>
      </c>
      <c r="AL224" s="1"/>
      <c r="AM224" s="327"/>
      <c r="AN224" s="1"/>
      <c r="AO224" s="1"/>
      <c r="AP224" s="1"/>
      <c r="AQ224" s="1">
        <v>106</v>
      </c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</row>
    <row r="225" spans="1:67" s="341" customFormat="1" ht="18" customHeight="1">
      <c r="A225" s="340"/>
      <c r="B225" s="325" t="s">
        <v>635</v>
      </c>
      <c r="C225" s="296" t="s">
        <v>630</v>
      </c>
      <c r="D225" s="297" t="s">
        <v>192</v>
      </c>
      <c r="E225" s="297" t="s">
        <v>199</v>
      </c>
      <c r="F225" s="297">
        <v>9.0610781728869993E-2</v>
      </c>
      <c r="G225" s="297" t="s">
        <v>199</v>
      </c>
      <c r="H225" s="297">
        <v>3.8857805861880479E-16</v>
      </c>
      <c r="I225" s="297"/>
      <c r="J225" s="297"/>
      <c r="K225" s="297" t="s">
        <v>199</v>
      </c>
      <c r="L225" s="297">
        <v>0</v>
      </c>
      <c r="M225" s="297" t="s">
        <v>199</v>
      </c>
      <c r="N225" s="297">
        <v>0</v>
      </c>
      <c r="O225" s="297" t="s">
        <v>199</v>
      </c>
      <c r="P225" s="297">
        <v>0</v>
      </c>
      <c r="Q225" s="297" t="s">
        <v>199</v>
      </c>
      <c r="R225" s="297">
        <v>0</v>
      </c>
      <c r="S225" s="297" t="s">
        <v>199</v>
      </c>
      <c r="T225" s="297">
        <v>0</v>
      </c>
      <c r="U225" s="297" t="s">
        <v>199</v>
      </c>
      <c r="V225" s="297">
        <v>0</v>
      </c>
      <c r="W225" s="297" t="s">
        <v>199</v>
      </c>
      <c r="X225" s="297">
        <v>0</v>
      </c>
      <c r="Y225" s="297" t="s">
        <v>199</v>
      </c>
      <c r="Z225" s="297">
        <v>0</v>
      </c>
      <c r="AA225" s="297" t="s">
        <v>199</v>
      </c>
      <c r="AB225" s="297">
        <v>0</v>
      </c>
      <c r="AC225" s="297" t="s">
        <v>199</v>
      </c>
      <c r="AD225" s="297">
        <v>0</v>
      </c>
      <c r="AE225" s="297" t="s">
        <v>199</v>
      </c>
      <c r="AF225" s="297">
        <v>0</v>
      </c>
      <c r="AG225" s="297" t="s">
        <v>199</v>
      </c>
      <c r="AH225" s="297">
        <v>0</v>
      </c>
      <c r="AI225" s="298" t="s">
        <v>192</v>
      </c>
      <c r="AJ225" s="298" t="str">
        <f t="shared" si="56"/>
        <v>-</v>
      </c>
      <c r="AK225" s="326" t="s">
        <v>448</v>
      </c>
      <c r="AL225" s="1"/>
      <c r="AM225" s="327"/>
      <c r="AN225" s="1"/>
      <c r="AO225" s="1"/>
      <c r="AP225" s="1"/>
      <c r="AQ225" s="1">
        <v>107</v>
      </c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</row>
    <row r="226" spans="1:67" s="341" customFormat="1" ht="18" customHeight="1">
      <c r="A226" s="340"/>
      <c r="B226" s="325" t="s">
        <v>636</v>
      </c>
      <c r="C226" s="296" t="s">
        <v>630</v>
      </c>
      <c r="D226" s="297" t="s">
        <v>192</v>
      </c>
      <c r="E226" s="297" t="s">
        <v>199</v>
      </c>
      <c r="F226" s="297">
        <v>0.27680796701959998</v>
      </c>
      <c r="G226" s="297" t="s">
        <v>199</v>
      </c>
      <c r="H226" s="297">
        <v>0</v>
      </c>
      <c r="I226" s="297"/>
      <c r="J226" s="297"/>
      <c r="K226" s="297" t="s">
        <v>199</v>
      </c>
      <c r="L226" s="297">
        <v>0</v>
      </c>
      <c r="M226" s="297" t="s">
        <v>199</v>
      </c>
      <c r="N226" s="297">
        <v>0</v>
      </c>
      <c r="O226" s="297" t="s">
        <v>199</v>
      </c>
      <c r="P226" s="297">
        <v>0</v>
      </c>
      <c r="Q226" s="297" t="s">
        <v>199</v>
      </c>
      <c r="R226" s="297">
        <v>0</v>
      </c>
      <c r="S226" s="297" t="s">
        <v>199</v>
      </c>
      <c r="T226" s="297">
        <v>0</v>
      </c>
      <c r="U226" s="297" t="s">
        <v>199</v>
      </c>
      <c r="V226" s="297">
        <v>0</v>
      </c>
      <c r="W226" s="297" t="s">
        <v>199</v>
      </c>
      <c r="X226" s="297">
        <v>0</v>
      </c>
      <c r="Y226" s="297" t="s">
        <v>199</v>
      </c>
      <c r="Z226" s="297">
        <v>0</v>
      </c>
      <c r="AA226" s="297" t="s">
        <v>199</v>
      </c>
      <c r="AB226" s="297">
        <v>0</v>
      </c>
      <c r="AC226" s="297" t="s">
        <v>199</v>
      </c>
      <c r="AD226" s="297">
        <v>0</v>
      </c>
      <c r="AE226" s="297" t="s">
        <v>199</v>
      </c>
      <c r="AF226" s="297">
        <v>0</v>
      </c>
      <c r="AG226" s="297" t="s">
        <v>199</v>
      </c>
      <c r="AH226" s="297">
        <v>0</v>
      </c>
      <c r="AI226" s="298" t="s">
        <v>192</v>
      </c>
      <c r="AJ226" s="298" t="str">
        <f t="shared" si="56"/>
        <v>-</v>
      </c>
      <c r="AK226" s="326" t="s">
        <v>448</v>
      </c>
      <c r="AL226" s="1"/>
      <c r="AM226" s="327"/>
      <c r="AN226" s="1"/>
      <c r="AO226" s="1"/>
      <c r="AP226" s="1"/>
      <c r="AQ226" s="1">
        <v>108</v>
      </c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</row>
    <row r="227" spans="1:67" s="341" customFormat="1" ht="18" customHeight="1">
      <c r="A227" s="340" t="s">
        <v>637</v>
      </c>
      <c r="B227" s="325" t="s">
        <v>638</v>
      </c>
      <c r="C227" s="296" t="s">
        <v>639</v>
      </c>
      <c r="D227" s="297" t="s">
        <v>192</v>
      </c>
      <c r="E227" s="297" t="s">
        <v>199</v>
      </c>
      <c r="F227" s="297">
        <v>0</v>
      </c>
      <c r="G227" s="297" t="s">
        <v>199</v>
      </c>
      <c r="H227" s="297">
        <v>4.5762711864406782</v>
      </c>
      <c r="I227" s="297"/>
      <c r="J227" s="297"/>
      <c r="K227" s="297" t="s">
        <v>199</v>
      </c>
      <c r="L227" s="297">
        <v>4.5762711864406782</v>
      </c>
      <c r="M227" s="297" t="s">
        <v>199</v>
      </c>
      <c r="N227" s="297">
        <v>4.5762711900000008</v>
      </c>
      <c r="O227" s="297" t="s">
        <v>199</v>
      </c>
      <c r="P227" s="297">
        <v>0</v>
      </c>
      <c r="Q227" s="297" t="s">
        <v>199</v>
      </c>
      <c r="R227" s="297">
        <v>0</v>
      </c>
      <c r="S227" s="297" t="s">
        <v>199</v>
      </c>
      <c r="T227" s="297">
        <v>0</v>
      </c>
      <c r="U227" s="297" t="s">
        <v>199</v>
      </c>
      <c r="V227" s="297">
        <v>4.5762711900000008</v>
      </c>
      <c r="W227" s="297" t="s">
        <v>199</v>
      </c>
      <c r="X227" s="297">
        <v>0</v>
      </c>
      <c r="Y227" s="297" t="s">
        <v>199</v>
      </c>
      <c r="Z227" s="297">
        <v>0</v>
      </c>
      <c r="AA227" s="297" t="s">
        <v>199</v>
      </c>
      <c r="AB227" s="297">
        <v>4.5762711864406782</v>
      </c>
      <c r="AC227" s="297" t="s">
        <v>199</v>
      </c>
      <c r="AD227" s="297">
        <v>0</v>
      </c>
      <c r="AE227" s="297" t="s">
        <v>199</v>
      </c>
      <c r="AF227" s="297">
        <v>0</v>
      </c>
      <c r="AG227" s="297" t="s">
        <v>199</v>
      </c>
      <c r="AH227" s="297">
        <v>4.5762711900000008</v>
      </c>
      <c r="AI227" s="298" t="s">
        <v>192</v>
      </c>
      <c r="AJ227" s="298" t="str">
        <f t="shared" si="56"/>
        <v>-</v>
      </c>
      <c r="AK227" s="326" t="s">
        <v>435</v>
      </c>
      <c r="AL227" s="1"/>
      <c r="AM227" s="327"/>
      <c r="AN227" s="1"/>
      <c r="AO227" s="1"/>
      <c r="AP227" s="1"/>
      <c r="AQ227" s="1">
        <v>110</v>
      </c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</row>
    <row r="228" spans="1:67" s="341" customFormat="1" ht="18" customHeight="1">
      <c r="A228" s="340" t="s">
        <v>640</v>
      </c>
      <c r="B228" s="325" t="s">
        <v>641</v>
      </c>
      <c r="C228" s="296" t="s">
        <v>642</v>
      </c>
      <c r="D228" s="297">
        <v>0</v>
      </c>
      <c r="E228" s="297" t="s">
        <v>199</v>
      </c>
      <c r="F228" s="297">
        <v>5.4122527900000001</v>
      </c>
      <c r="G228" s="297" t="s">
        <v>199</v>
      </c>
      <c r="H228" s="297">
        <v>5.5377118644067806</v>
      </c>
      <c r="I228" s="297"/>
      <c r="J228" s="297"/>
      <c r="K228" s="297" t="s">
        <v>199</v>
      </c>
      <c r="L228" s="297">
        <v>5.5377118644067806</v>
      </c>
      <c r="M228" s="297" t="s">
        <v>199</v>
      </c>
      <c r="N228" s="297">
        <v>3.4953701500000003</v>
      </c>
      <c r="O228" s="297" t="s">
        <v>199</v>
      </c>
      <c r="P228" s="297">
        <v>0</v>
      </c>
      <c r="Q228" s="297" t="s">
        <v>199</v>
      </c>
      <c r="R228" s="297">
        <v>0.15098370999999999</v>
      </c>
      <c r="S228" s="297" t="s">
        <v>199</v>
      </c>
      <c r="T228" s="297">
        <v>3.1309322033898308</v>
      </c>
      <c r="U228" s="297" t="s">
        <v>199</v>
      </c>
      <c r="V228" s="297">
        <v>3.3443864400000001</v>
      </c>
      <c r="W228" s="297" t="s">
        <v>199</v>
      </c>
      <c r="X228" s="297">
        <v>0</v>
      </c>
      <c r="Y228" s="297" t="s">
        <v>199</v>
      </c>
      <c r="Z228" s="297">
        <v>0</v>
      </c>
      <c r="AA228" s="297" t="s">
        <v>199</v>
      </c>
      <c r="AB228" s="297">
        <v>2.4067796610169494</v>
      </c>
      <c r="AC228" s="297" t="s">
        <v>199</v>
      </c>
      <c r="AD228" s="297">
        <v>0</v>
      </c>
      <c r="AE228" s="297" t="s">
        <v>199</v>
      </c>
      <c r="AF228" s="297">
        <v>2.0423417144067804</v>
      </c>
      <c r="AG228" s="297" t="s">
        <v>199</v>
      </c>
      <c r="AH228" s="297">
        <v>0.36443794661016948</v>
      </c>
      <c r="AI228" s="298" t="s">
        <v>192</v>
      </c>
      <c r="AJ228" s="298">
        <f t="shared" si="56"/>
        <v>0.11639918175666519</v>
      </c>
      <c r="AK228" s="326" t="s">
        <v>435</v>
      </c>
      <c r="AL228" s="1"/>
      <c r="AM228" s="327"/>
      <c r="AN228" s="1"/>
      <c r="AO228" s="1"/>
      <c r="AP228" s="1"/>
      <c r="AQ228" s="1">
        <v>111</v>
      </c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</row>
    <row r="229" spans="1:67" s="341" customFormat="1" ht="18" customHeight="1">
      <c r="A229" s="340" t="s">
        <v>643</v>
      </c>
      <c r="B229" s="325" t="s">
        <v>644</v>
      </c>
      <c r="C229" s="296" t="s">
        <v>645</v>
      </c>
      <c r="D229" s="297">
        <v>0</v>
      </c>
      <c r="E229" s="297" t="s">
        <v>199</v>
      </c>
      <c r="F229" s="297">
        <v>4.0453493199999997</v>
      </c>
      <c r="G229" s="297" t="s">
        <v>199</v>
      </c>
      <c r="H229" s="297">
        <v>2.5264830508474576</v>
      </c>
      <c r="I229" s="297"/>
      <c r="J229" s="297"/>
      <c r="K229" s="297" t="s">
        <v>199</v>
      </c>
      <c r="L229" s="297">
        <v>2.5264830508474581</v>
      </c>
      <c r="M229" s="297" t="s">
        <v>199</v>
      </c>
      <c r="N229" s="297">
        <v>2.7405846499999997</v>
      </c>
      <c r="O229" s="297" t="s">
        <v>199</v>
      </c>
      <c r="P229" s="297">
        <v>0</v>
      </c>
      <c r="Q229" s="297" t="s">
        <v>199</v>
      </c>
      <c r="R229" s="297">
        <v>0.11285169</v>
      </c>
      <c r="S229" s="297" t="s">
        <v>199</v>
      </c>
      <c r="T229" s="297">
        <v>2.5264830508474581</v>
      </c>
      <c r="U229" s="297" t="s">
        <v>199</v>
      </c>
      <c r="V229" s="297">
        <v>2.6277329599999999</v>
      </c>
      <c r="W229" s="297" t="s">
        <v>199</v>
      </c>
      <c r="X229" s="297">
        <v>0</v>
      </c>
      <c r="Y229" s="297" t="s">
        <v>199</v>
      </c>
      <c r="Z229" s="297">
        <v>0</v>
      </c>
      <c r="AA229" s="297" t="s">
        <v>199</v>
      </c>
      <c r="AB229" s="297">
        <v>0</v>
      </c>
      <c r="AC229" s="297" t="s">
        <v>199</v>
      </c>
      <c r="AD229" s="297">
        <v>0</v>
      </c>
      <c r="AE229" s="297" t="s">
        <v>199</v>
      </c>
      <c r="AF229" s="297">
        <v>0</v>
      </c>
      <c r="AG229" s="297" t="s">
        <v>199</v>
      </c>
      <c r="AH229" s="297">
        <v>0.21410159915254168</v>
      </c>
      <c r="AI229" s="298" t="s">
        <v>192</v>
      </c>
      <c r="AJ229" s="298">
        <f t="shared" si="56"/>
        <v>8.474293903563912E-2</v>
      </c>
      <c r="AK229" s="326" t="s">
        <v>435</v>
      </c>
      <c r="AL229" s="1"/>
      <c r="AM229" s="327"/>
      <c r="AN229" s="1"/>
      <c r="AO229" s="1"/>
      <c r="AP229" s="1"/>
      <c r="AQ229" s="1">
        <v>112</v>
      </c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</row>
    <row r="230" spans="1:67">
      <c r="A230" s="324"/>
      <c r="B230" s="337"/>
      <c r="C230" s="296"/>
      <c r="D230" s="297"/>
      <c r="E230" s="297"/>
      <c r="F230" s="297"/>
      <c r="G230" s="297"/>
      <c r="H230" s="297"/>
      <c r="I230" s="297"/>
      <c r="J230" s="297"/>
      <c r="K230" s="297"/>
      <c r="L230" s="297"/>
      <c r="M230" s="297"/>
      <c r="N230" s="297"/>
      <c r="O230" s="297"/>
      <c r="P230" s="297"/>
      <c r="Q230" s="297"/>
      <c r="R230" s="297"/>
      <c r="S230" s="297"/>
      <c r="T230" s="297"/>
      <c r="U230" s="297"/>
      <c r="V230" s="297"/>
      <c r="W230" s="297"/>
      <c r="X230" s="297"/>
      <c r="Y230" s="297"/>
      <c r="Z230" s="297"/>
      <c r="AA230" s="297"/>
      <c r="AB230" s="297"/>
      <c r="AC230" s="297"/>
      <c r="AD230" s="297"/>
      <c r="AE230" s="297"/>
      <c r="AF230" s="297"/>
      <c r="AG230" s="297"/>
      <c r="AH230" s="297"/>
      <c r="AI230" s="298"/>
      <c r="AJ230" s="298" t="str">
        <f t="shared" si="56"/>
        <v>-</v>
      </c>
      <c r="AK230" s="326"/>
    </row>
    <row r="231" spans="1:67">
      <c r="A231" s="324" t="s">
        <v>59</v>
      </c>
      <c r="B231" s="342" t="s">
        <v>59</v>
      </c>
      <c r="C231" s="296"/>
      <c r="D231" s="297"/>
      <c r="E231" s="297"/>
      <c r="F231" s="297"/>
      <c r="G231" s="297"/>
      <c r="H231" s="297"/>
      <c r="I231" s="297"/>
      <c r="J231" s="297"/>
      <c r="K231" s="297"/>
      <c r="L231" s="297"/>
      <c r="M231" s="297"/>
      <c r="N231" s="297"/>
      <c r="O231" s="297"/>
      <c r="P231" s="297"/>
      <c r="Q231" s="297"/>
      <c r="R231" s="297"/>
      <c r="S231" s="297"/>
      <c r="T231" s="297"/>
      <c r="U231" s="297"/>
      <c r="V231" s="297"/>
      <c r="W231" s="297"/>
      <c r="X231" s="297"/>
      <c r="Y231" s="297"/>
      <c r="Z231" s="297"/>
      <c r="AA231" s="297"/>
      <c r="AB231" s="297"/>
      <c r="AC231" s="297"/>
      <c r="AD231" s="297"/>
      <c r="AE231" s="297"/>
      <c r="AF231" s="297"/>
      <c r="AG231" s="297"/>
      <c r="AH231" s="297"/>
      <c r="AI231" s="298"/>
      <c r="AJ231" s="298" t="str">
        <f t="shared" si="56"/>
        <v>-</v>
      </c>
      <c r="AK231" s="326"/>
      <c r="BO231" s="1">
        <v>1</v>
      </c>
    </row>
  </sheetData>
  <autoFilter ref="A20:BO231"/>
  <mergeCells count="35">
    <mergeCell ref="AA16:AD16"/>
    <mergeCell ref="AG16:AH17"/>
    <mergeCell ref="AI16:AJ17"/>
    <mergeCell ref="K17:L17"/>
    <mergeCell ref="Y17:Z17"/>
    <mergeCell ref="AA17:AB17"/>
    <mergeCell ref="AC17:AD17"/>
    <mergeCell ref="M17:N17"/>
    <mergeCell ref="O17:P17"/>
    <mergeCell ref="Q17:R17"/>
    <mergeCell ref="S17:T17"/>
    <mergeCell ref="U17:V17"/>
    <mergeCell ref="W17:X17"/>
    <mergeCell ref="A13:AK13"/>
    <mergeCell ref="A14:AK14"/>
    <mergeCell ref="A15:A18"/>
    <mergeCell ref="B15:B18"/>
    <mergeCell ref="C15:C18"/>
    <mergeCell ref="D15:D18"/>
    <mergeCell ref="E15:F17"/>
    <mergeCell ref="G15:H17"/>
    <mergeCell ref="K15:AD15"/>
    <mergeCell ref="AE15:AF17"/>
    <mergeCell ref="AG15:AJ15"/>
    <mergeCell ref="AK15:AK18"/>
    <mergeCell ref="K16:N16"/>
    <mergeCell ref="O16:R16"/>
    <mergeCell ref="S16:V16"/>
    <mergeCell ref="W16:Z16"/>
    <mergeCell ref="A12:AK12"/>
    <mergeCell ref="A4:AK4"/>
    <mergeCell ref="A6:AK6"/>
    <mergeCell ref="A7:AK7"/>
    <mergeCell ref="A9:AK9"/>
    <mergeCell ref="A10:AK10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4" fitToHeight="0" orientation="landscape" r:id="rId1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86"/>
  <sheetViews>
    <sheetView topLeftCell="A14" zoomScale="80" zoomScaleNormal="80" zoomScaleSheetLayoutView="70" workbookViewId="0">
      <pane xSplit="3" ySplit="15" topLeftCell="T183" activePane="bottomRight" state="frozen"/>
      <selection activeCell="U34" sqref="U34"/>
      <selection pane="topRight" activeCell="U34" sqref="U34"/>
      <selection pane="bottomLeft" activeCell="U34" sqref="U34"/>
      <selection pane="bottomRight" activeCell="U34" sqref="U34"/>
    </sheetView>
  </sheetViews>
  <sheetFormatPr defaultRowHeight="12"/>
  <cols>
    <col min="1" max="1" width="9" style="83"/>
    <col min="2" max="2" width="51.375" style="83" customWidth="1"/>
    <col min="3" max="3" width="11.25" style="83" customWidth="1"/>
    <col min="4" max="4" width="14.5" style="83" customWidth="1"/>
    <col min="5" max="5" width="9" style="83" customWidth="1"/>
    <col min="6" max="6" width="10.375" style="83" customWidth="1"/>
    <col min="7" max="7" width="11" style="83" customWidth="1"/>
    <col min="8" max="8" width="10.75" style="83" customWidth="1"/>
    <col min="9" max="9" width="9" style="83" customWidth="1"/>
    <col min="10" max="10" width="11" style="83" customWidth="1"/>
    <col min="11" max="11" width="9.125" style="83" customWidth="1"/>
    <col min="12" max="12" width="9.875" style="83" customWidth="1"/>
    <col min="13" max="13" width="7.625" style="83" customWidth="1"/>
    <col min="14" max="14" width="8.25" style="83" customWidth="1"/>
    <col min="15" max="15" width="8.75" style="83" customWidth="1"/>
    <col min="16" max="17" width="9.625" style="83" customWidth="1"/>
    <col min="18" max="18" width="8.25" style="83" customWidth="1"/>
    <col min="19" max="19" width="7.875" style="83" customWidth="1"/>
    <col min="20" max="20" width="10.5" style="83" customWidth="1"/>
    <col min="21" max="21" width="8.25" style="83" customWidth="1"/>
    <col min="22" max="23" width="9.125" style="83" customWidth="1"/>
    <col min="24" max="25" width="8.5" style="83" customWidth="1"/>
    <col min="26" max="26" width="10.375" style="83" customWidth="1"/>
    <col min="27" max="27" width="9.125" style="83" customWidth="1"/>
    <col min="28" max="28" width="7.875" style="83" customWidth="1"/>
    <col min="29" max="31" width="10.625" style="83" customWidth="1"/>
    <col min="32" max="32" width="10" style="83" customWidth="1"/>
    <col min="33" max="34" width="8.875" style="83" customWidth="1"/>
    <col min="35" max="35" width="31.125" style="116" customWidth="1"/>
    <col min="36" max="36" width="10.875" style="83" customWidth="1"/>
    <col min="37" max="37" width="13.25" style="83" customWidth="1"/>
    <col min="38" max="39" width="10.625" style="83" customWidth="1"/>
    <col min="40" max="40" width="12.125" style="83" customWidth="1"/>
    <col min="41" max="41" width="10.625" style="83" customWidth="1"/>
    <col min="42" max="42" width="22.75" style="83" customWidth="1"/>
    <col min="43" max="80" width="10.625" style="83" customWidth="1"/>
    <col min="81" max="81" width="12.125" style="83" customWidth="1"/>
    <col min="82" max="82" width="11.5" style="83" customWidth="1"/>
    <col min="83" max="83" width="14.125" style="83" customWidth="1"/>
    <col min="84" max="84" width="15.125" style="83" customWidth="1"/>
    <col min="85" max="85" width="13" style="83" customWidth="1"/>
    <col min="86" max="86" width="11.75" style="83" customWidth="1"/>
    <col min="87" max="87" width="17.5" style="83" customWidth="1"/>
    <col min="88" max="16384" width="9" style="83"/>
  </cols>
  <sheetData>
    <row r="1" spans="1:39" s="67" customFormat="1" ht="15.75">
      <c r="AI1" s="108" t="s">
        <v>30</v>
      </c>
    </row>
    <row r="2" spans="1:39" s="67" customFormat="1" ht="15.75">
      <c r="AI2" s="108" t="s">
        <v>0</v>
      </c>
    </row>
    <row r="3" spans="1:39" s="67" customFormat="1" ht="15.75">
      <c r="AI3" s="108" t="s">
        <v>27</v>
      </c>
    </row>
    <row r="4" spans="1:39" s="67" customFormat="1" ht="15.75">
      <c r="A4" s="512" t="s">
        <v>31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2"/>
      <c r="Y4" s="512"/>
      <c r="Z4" s="512"/>
      <c r="AA4" s="512"/>
      <c r="AB4" s="512"/>
      <c r="AC4" s="512"/>
      <c r="AD4" s="512"/>
      <c r="AE4" s="512"/>
      <c r="AF4" s="512"/>
      <c r="AG4" s="512"/>
      <c r="AH4" s="512"/>
      <c r="AI4" s="513"/>
      <c r="AJ4" s="85"/>
      <c r="AK4" s="85"/>
      <c r="AL4" s="85"/>
      <c r="AM4" s="85"/>
    </row>
    <row r="5" spans="1:39" s="67" customFormat="1" ht="15.75">
      <c r="AI5" s="109"/>
      <c r="AM5" s="69"/>
    </row>
    <row r="6" spans="1:39" s="67" customFormat="1" ht="18.75" customHeight="1">
      <c r="A6" s="511" t="s">
        <v>187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  <c r="R6" s="511"/>
      <c r="S6" s="511"/>
      <c r="T6" s="511"/>
      <c r="U6" s="511"/>
      <c r="V6" s="511"/>
      <c r="W6" s="511"/>
      <c r="X6" s="511"/>
      <c r="Y6" s="511"/>
      <c r="Z6" s="511"/>
      <c r="AA6" s="511"/>
      <c r="AB6" s="511"/>
      <c r="AC6" s="511"/>
      <c r="AD6" s="511"/>
      <c r="AE6" s="511"/>
      <c r="AF6" s="511"/>
      <c r="AG6" s="511"/>
      <c r="AH6" s="511"/>
      <c r="AI6" s="511"/>
      <c r="AJ6" s="86"/>
      <c r="AK6" s="86"/>
      <c r="AL6" s="86"/>
      <c r="AM6" s="86"/>
    </row>
    <row r="7" spans="1:39" s="67" customFormat="1" ht="18.75" customHeight="1">
      <c r="A7" s="511" t="s">
        <v>23</v>
      </c>
      <c r="B7" s="511"/>
      <c r="C7" s="511"/>
      <c r="D7" s="511"/>
      <c r="E7" s="511"/>
      <c r="F7" s="511"/>
      <c r="G7" s="511"/>
      <c r="H7" s="511"/>
      <c r="I7" s="511"/>
      <c r="J7" s="511"/>
      <c r="K7" s="511"/>
      <c r="L7" s="511"/>
      <c r="M7" s="511"/>
      <c r="N7" s="511"/>
      <c r="O7" s="511"/>
      <c r="P7" s="511"/>
      <c r="Q7" s="511"/>
      <c r="R7" s="511"/>
      <c r="S7" s="511"/>
      <c r="T7" s="511"/>
      <c r="U7" s="511"/>
      <c r="V7" s="511"/>
      <c r="W7" s="511"/>
      <c r="X7" s="511"/>
      <c r="Y7" s="511"/>
      <c r="Z7" s="511"/>
      <c r="AA7" s="511"/>
      <c r="AB7" s="511"/>
      <c r="AC7" s="511"/>
      <c r="AD7" s="511"/>
      <c r="AE7" s="511"/>
      <c r="AF7" s="511"/>
      <c r="AG7" s="511"/>
      <c r="AH7" s="511"/>
      <c r="AI7" s="511"/>
      <c r="AJ7" s="86"/>
      <c r="AK7" s="86"/>
      <c r="AL7" s="86"/>
      <c r="AM7" s="86"/>
    </row>
    <row r="8" spans="1:39" s="67" customFormat="1" ht="15.7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</row>
    <row r="9" spans="1:39" s="67" customFormat="1" ht="15.75">
      <c r="A9" s="519" t="s">
        <v>179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19"/>
      <c r="AC9" s="519"/>
      <c r="AD9" s="519"/>
      <c r="AE9" s="519"/>
      <c r="AF9" s="519"/>
      <c r="AG9" s="519"/>
      <c r="AH9" s="519"/>
      <c r="AI9" s="520"/>
      <c r="AJ9" s="88"/>
      <c r="AK9" s="88"/>
      <c r="AL9" s="88"/>
      <c r="AM9" s="88"/>
    </row>
    <row r="10" spans="1:39" s="67" customFormat="1" ht="15.75">
      <c r="A10" s="489" t="s">
        <v>12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  <c r="R10" s="489"/>
      <c r="S10" s="489"/>
      <c r="T10" s="489"/>
      <c r="U10" s="489"/>
      <c r="V10" s="489"/>
      <c r="W10" s="489"/>
      <c r="X10" s="489"/>
      <c r="Y10" s="489"/>
      <c r="Z10" s="489"/>
      <c r="AA10" s="489"/>
      <c r="AB10" s="489"/>
      <c r="AC10" s="489"/>
      <c r="AD10" s="489"/>
      <c r="AE10" s="489"/>
      <c r="AF10" s="489"/>
      <c r="AG10" s="489"/>
      <c r="AH10" s="489"/>
      <c r="AI10" s="518"/>
      <c r="AJ10" s="8"/>
      <c r="AK10" s="8"/>
      <c r="AL10" s="8"/>
      <c r="AM10" s="8"/>
    </row>
    <row r="11" spans="1:39" s="67" customFormat="1" ht="15.7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10"/>
      <c r="AJ11" s="8"/>
      <c r="AK11" s="8"/>
      <c r="AL11" s="8"/>
      <c r="AM11" s="8"/>
    </row>
    <row r="12" spans="1:39" s="67" customFormat="1" ht="15.75">
      <c r="A12" s="519" t="s">
        <v>188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519"/>
      <c r="Z12" s="519"/>
      <c r="AA12" s="519"/>
      <c r="AB12" s="519"/>
      <c r="AC12" s="519"/>
      <c r="AD12" s="519"/>
      <c r="AE12" s="519"/>
      <c r="AF12" s="519"/>
      <c r="AG12" s="519"/>
      <c r="AH12" s="519"/>
      <c r="AI12" s="520"/>
      <c r="AJ12" s="88"/>
      <c r="AK12" s="88"/>
      <c r="AL12" s="88"/>
      <c r="AM12" s="88"/>
    </row>
    <row r="13" spans="1:39" s="67" customFormat="1" ht="15.75">
      <c r="A13" s="489" t="s">
        <v>21</v>
      </c>
      <c r="B13" s="489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89"/>
      <c r="W13" s="489"/>
      <c r="X13" s="489"/>
      <c r="Y13" s="489"/>
      <c r="Z13" s="489"/>
      <c r="AA13" s="489"/>
      <c r="AB13" s="489"/>
      <c r="AC13" s="489"/>
      <c r="AD13" s="489"/>
      <c r="AE13" s="489"/>
      <c r="AF13" s="489"/>
      <c r="AG13" s="489"/>
      <c r="AH13" s="489"/>
      <c r="AI13" s="518"/>
      <c r="AJ13" s="8"/>
      <c r="AK13" s="8"/>
      <c r="AL13" s="8"/>
      <c r="AM13" s="8"/>
    </row>
    <row r="14" spans="1:39" s="67" customFormat="1" ht="26.25" customHeight="1">
      <c r="A14" s="494" t="s">
        <v>25</v>
      </c>
      <c r="B14" s="494"/>
      <c r="C14" s="494"/>
      <c r="D14" s="494"/>
      <c r="E14" s="494"/>
      <c r="F14" s="494"/>
      <c r="G14" s="494"/>
      <c r="H14" s="494"/>
      <c r="I14" s="494"/>
      <c r="J14" s="494"/>
      <c r="K14" s="494"/>
      <c r="L14" s="494"/>
      <c r="M14" s="494"/>
      <c r="N14" s="494"/>
      <c r="O14" s="494"/>
      <c r="P14" s="494"/>
      <c r="Q14" s="494"/>
      <c r="R14" s="494"/>
      <c r="S14" s="494"/>
      <c r="T14" s="494"/>
      <c r="U14" s="494"/>
      <c r="V14" s="494"/>
      <c r="W14" s="494"/>
      <c r="X14" s="494"/>
      <c r="Y14" s="494"/>
      <c r="Z14" s="494"/>
      <c r="AA14" s="494"/>
      <c r="AB14" s="494"/>
      <c r="AC14" s="494"/>
      <c r="AD14" s="494"/>
      <c r="AE14" s="494"/>
      <c r="AF14" s="494"/>
      <c r="AG14" s="494"/>
      <c r="AH14" s="494"/>
      <c r="AI14" s="514"/>
      <c r="AJ14" s="89"/>
      <c r="AK14" s="89"/>
      <c r="AL14" s="89"/>
      <c r="AM14" s="89"/>
    </row>
    <row r="15" spans="1:39" s="43" customFormat="1" ht="30.75" customHeight="1">
      <c r="A15" s="510" t="s">
        <v>19</v>
      </c>
      <c r="B15" s="510" t="s">
        <v>16</v>
      </c>
      <c r="C15" s="510" t="s">
        <v>1</v>
      </c>
      <c r="D15" s="515" t="s">
        <v>28</v>
      </c>
      <c r="E15" s="501" t="s">
        <v>190</v>
      </c>
      <c r="F15" s="502"/>
      <c r="G15" s="501" t="s">
        <v>191</v>
      </c>
      <c r="H15" s="502"/>
      <c r="I15" s="507" t="s">
        <v>14</v>
      </c>
      <c r="J15" s="508"/>
      <c r="K15" s="508"/>
      <c r="L15" s="508"/>
      <c r="M15" s="508"/>
      <c r="N15" s="508"/>
      <c r="O15" s="508"/>
      <c r="P15" s="508"/>
      <c r="Q15" s="508"/>
      <c r="R15" s="508"/>
      <c r="S15" s="508"/>
      <c r="T15" s="508"/>
      <c r="U15" s="508"/>
      <c r="V15" s="508"/>
      <c r="W15" s="508"/>
      <c r="X15" s="508"/>
      <c r="Y15" s="508"/>
      <c r="Z15" s="508"/>
      <c r="AA15" s="508"/>
      <c r="AB15" s="509"/>
      <c r="AC15" s="501" t="s">
        <v>29</v>
      </c>
      <c r="AD15" s="502"/>
      <c r="AE15" s="501" t="s">
        <v>15</v>
      </c>
      <c r="AF15" s="521"/>
      <c r="AG15" s="521"/>
      <c r="AH15" s="502"/>
      <c r="AI15" s="515" t="s">
        <v>3</v>
      </c>
    </row>
    <row r="16" spans="1:39" s="43" customFormat="1" ht="28.5" customHeight="1">
      <c r="A16" s="510"/>
      <c r="B16" s="510"/>
      <c r="C16" s="510"/>
      <c r="D16" s="516"/>
      <c r="E16" s="503"/>
      <c r="F16" s="504"/>
      <c r="G16" s="503"/>
      <c r="H16" s="504"/>
      <c r="I16" s="522" t="s">
        <v>7</v>
      </c>
      <c r="J16" s="523"/>
      <c r="K16" s="523"/>
      <c r="L16" s="524"/>
      <c r="M16" s="507" t="s">
        <v>8</v>
      </c>
      <c r="N16" s="508"/>
      <c r="O16" s="508"/>
      <c r="P16" s="509"/>
      <c r="Q16" s="507" t="s">
        <v>9</v>
      </c>
      <c r="R16" s="508"/>
      <c r="S16" s="508"/>
      <c r="T16" s="509"/>
      <c r="U16" s="507" t="s">
        <v>10</v>
      </c>
      <c r="V16" s="508"/>
      <c r="W16" s="508"/>
      <c r="X16" s="509"/>
      <c r="Y16" s="507" t="s">
        <v>11</v>
      </c>
      <c r="Z16" s="508"/>
      <c r="AA16" s="508"/>
      <c r="AB16" s="509"/>
      <c r="AC16" s="503"/>
      <c r="AD16" s="504"/>
      <c r="AE16" s="510" t="s">
        <v>5</v>
      </c>
      <c r="AF16" s="510"/>
      <c r="AG16" s="510" t="s">
        <v>4</v>
      </c>
      <c r="AH16" s="510"/>
      <c r="AI16" s="516"/>
    </row>
    <row r="17" spans="1:36" s="43" customFormat="1" ht="39.75" customHeight="1">
      <c r="A17" s="510"/>
      <c r="B17" s="510"/>
      <c r="C17" s="510"/>
      <c r="D17" s="516"/>
      <c r="E17" s="503"/>
      <c r="F17" s="504"/>
      <c r="G17" s="505"/>
      <c r="H17" s="506"/>
      <c r="I17" s="510" t="s">
        <v>6</v>
      </c>
      <c r="J17" s="510"/>
      <c r="K17" s="510" t="s">
        <v>26</v>
      </c>
      <c r="L17" s="510"/>
      <c r="M17" s="510" t="s">
        <v>6</v>
      </c>
      <c r="N17" s="510"/>
      <c r="O17" s="510" t="s">
        <v>26</v>
      </c>
      <c r="P17" s="510"/>
      <c r="Q17" s="510" t="s">
        <v>6</v>
      </c>
      <c r="R17" s="510"/>
      <c r="S17" s="510" t="s">
        <v>26</v>
      </c>
      <c r="T17" s="510"/>
      <c r="U17" s="510" t="s">
        <v>6</v>
      </c>
      <c r="V17" s="510"/>
      <c r="W17" s="510" t="s">
        <v>26</v>
      </c>
      <c r="X17" s="510"/>
      <c r="Y17" s="510" t="s">
        <v>6</v>
      </c>
      <c r="Z17" s="510"/>
      <c r="AA17" s="510" t="s">
        <v>26</v>
      </c>
      <c r="AB17" s="510"/>
      <c r="AC17" s="505"/>
      <c r="AD17" s="506"/>
      <c r="AE17" s="510"/>
      <c r="AF17" s="510"/>
      <c r="AG17" s="510"/>
      <c r="AH17" s="510"/>
      <c r="AI17" s="516"/>
    </row>
    <row r="18" spans="1:36" s="43" customFormat="1" ht="155.25" customHeight="1">
      <c r="A18" s="510"/>
      <c r="B18" s="510"/>
      <c r="C18" s="510"/>
      <c r="D18" s="517"/>
      <c r="E18" s="21" t="s">
        <v>2</v>
      </c>
      <c r="F18" s="21" t="s">
        <v>13</v>
      </c>
      <c r="G18" s="21" t="s">
        <v>2</v>
      </c>
      <c r="H18" s="21" t="s">
        <v>13</v>
      </c>
      <c r="I18" s="21" t="s">
        <v>2</v>
      </c>
      <c r="J18" s="21" t="s">
        <v>13</v>
      </c>
      <c r="K18" s="21" t="s">
        <v>2</v>
      </c>
      <c r="L18" s="21" t="s">
        <v>13</v>
      </c>
      <c r="M18" s="21" t="s">
        <v>2</v>
      </c>
      <c r="N18" s="21" t="s">
        <v>13</v>
      </c>
      <c r="O18" s="21" t="s">
        <v>2</v>
      </c>
      <c r="P18" s="21" t="s">
        <v>13</v>
      </c>
      <c r="Q18" s="21" t="s">
        <v>2</v>
      </c>
      <c r="R18" s="21" t="s">
        <v>13</v>
      </c>
      <c r="S18" s="21" t="s">
        <v>2</v>
      </c>
      <c r="T18" s="21" t="s">
        <v>13</v>
      </c>
      <c r="U18" s="21" t="s">
        <v>2</v>
      </c>
      <c r="V18" s="21" t="s">
        <v>13</v>
      </c>
      <c r="W18" s="21" t="s">
        <v>2</v>
      </c>
      <c r="X18" s="21" t="s">
        <v>13</v>
      </c>
      <c r="Y18" s="21" t="s">
        <v>2</v>
      </c>
      <c r="Z18" s="21" t="s">
        <v>13</v>
      </c>
      <c r="AA18" s="21" t="s">
        <v>2</v>
      </c>
      <c r="AB18" s="21" t="s">
        <v>13</v>
      </c>
      <c r="AC18" s="21" t="s">
        <v>22</v>
      </c>
      <c r="AD18" s="21" t="s">
        <v>13</v>
      </c>
      <c r="AE18" s="21" t="s">
        <v>22</v>
      </c>
      <c r="AF18" s="21" t="s">
        <v>13</v>
      </c>
      <c r="AG18" s="21" t="s">
        <v>22</v>
      </c>
      <c r="AH18" s="21" t="s">
        <v>13</v>
      </c>
      <c r="AI18" s="517"/>
      <c r="AJ18" s="46"/>
    </row>
    <row r="19" spans="1:36" ht="20.25" customHeight="1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  <c r="Y19" s="18">
        <v>25</v>
      </c>
      <c r="Z19" s="18">
        <v>26</v>
      </c>
      <c r="AA19" s="18">
        <v>27</v>
      </c>
      <c r="AB19" s="18">
        <v>28</v>
      </c>
      <c r="AC19" s="18">
        <v>29</v>
      </c>
      <c r="AD19" s="18">
        <v>30</v>
      </c>
      <c r="AE19" s="18">
        <v>31</v>
      </c>
      <c r="AF19" s="18">
        <v>32</v>
      </c>
      <c r="AG19" s="18">
        <v>33</v>
      </c>
      <c r="AH19" s="18">
        <v>34</v>
      </c>
      <c r="AI19" s="18">
        <v>35</v>
      </c>
      <c r="AJ19" s="84"/>
    </row>
    <row r="20" spans="1:36" s="55" customFormat="1" ht="35.25" customHeight="1">
      <c r="A20" s="52"/>
      <c r="B20" s="53" t="s">
        <v>33</v>
      </c>
      <c r="C20" s="54"/>
      <c r="D20" s="70">
        <v>78.165504261016949</v>
      </c>
      <c r="E20" s="105" t="s">
        <v>180</v>
      </c>
      <c r="F20" s="70">
        <v>185.27555381300766</v>
      </c>
      <c r="G20" s="105" t="s">
        <v>180</v>
      </c>
      <c r="H20" s="70">
        <v>188.45885147327041</v>
      </c>
      <c r="I20" s="105" t="s">
        <v>180</v>
      </c>
      <c r="J20" s="70">
        <v>173.05512012220609</v>
      </c>
      <c r="K20" s="105" t="s">
        <v>180</v>
      </c>
      <c r="L20" s="70">
        <v>29.075096504237301</v>
      </c>
      <c r="M20" s="105" t="s">
        <v>180</v>
      </c>
      <c r="N20" s="70">
        <v>4.2812948458799998</v>
      </c>
      <c r="O20" s="105" t="s">
        <v>180</v>
      </c>
      <c r="P20" s="70">
        <v>10.513748589999999</v>
      </c>
      <c r="Q20" s="105" t="s">
        <v>180</v>
      </c>
      <c r="R20" s="70">
        <v>5.9860183723987319</v>
      </c>
      <c r="S20" s="105" t="s">
        <v>180</v>
      </c>
      <c r="T20" s="70">
        <v>18.561347914237299</v>
      </c>
      <c r="U20" s="105" t="s">
        <v>180</v>
      </c>
      <c r="V20" s="70">
        <v>7.5203330146638825</v>
      </c>
      <c r="W20" s="105" t="s">
        <v>180</v>
      </c>
      <c r="X20" s="70">
        <v>0</v>
      </c>
      <c r="Y20" s="105" t="s">
        <v>180</v>
      </c>
      <c r="Z20" s="70">
        <v>155.26747388926347</v>
      </c>
      <c r="AA20" s="105" t="s">
        <v>180</v>
      </c>
      <c r="AB20" s="70">
        <v>0</v>
      </c>
      <c r="AC20" s="105" t="s">
        <v>180</v>
      </c>
      <c r="AD20" s="70">
        <v>169.62164752347448</v>
      </c>
      <c r="AE20" s="105" t="s">
        <v>180</v>
      </c>
      <c r="AF20" s="70">
        <v>18.807783285958568</v>
      </c>
      <c r="AG20" s="105" t="s">
        <v>180</v>
      </c>
      <c r="AH20" s="66">
        <v>1.8318115836259263</v>
      </c>
      <c r="AI20" s="106"/>
      <c r="AJ20" s="107"/>
    </row>
    <row r="21" spans="1:36" s="43" customFormat="1" ht="35.25" customHeight="1">
      <c r="A21" s="23" t="s">
        <v>34</v>
      </c>
      <c r="B21" s="24" t="s">
        <v>35</v>
      </c>
      <c r="C21" s="44"/>
      <c r="D21" s="71">
        <v>3.5694675508474578</v>
      </c>
      <c r="E21" s="100" t="s">
        <v>180</v>
      </c>
      <c r="F21" s="71">
        <v>16.322653808771914</v>
      </c>
      <c r="G21" s="100" t="s">
        <v>180</v>
      </c>
      <c r="H21" s="71">
        <v>19.349542294144584</v>
      </c>
      <c r="I21" s="100" t="s">
        <v>180</v>
      </c>
      <c r="J21" s="71">
        <v>19.34954229002458</v>
      </c>
      <c r="K21" s="100" t="s">
        <v>180</v>
      </c>
      <c r="L21" s="71">
        <v>25.034728684237301</v>
      </c>
      <c r="M21" s="100" t="s">
        <v>180</v>
      </c>
      <c r="N21" s="71">
        <v>4.2812948458799998</v>
      </c>
      <c r="O21" s="100" t="s">
        <v>180</v>
      </c>
      <c r="P21" s="71">
        <v>9.4789445600000004</v>
      </c>
      <c r="Q21" s="100" t="s">
        <v>180</v>
      </c>
      <c r="R21" s="71">
        <v>5.1683156780563095</v>
      </c>
      <c r="S21" s="100" t="s">
        <v>180</v>
      </c>
      <c r="T21" s="71">
        <v>15.555784124237299</v>
      </c>
      <c r="U21" s="100" t="s">
        <v>180</v>
      </c>
      <c r="V21" s="71">
        <v>5.1344033207448181</v>
      </c>
      <c r="W21" s="100" t="s">
        <v>180</v>
      </c>
      <c r="X21" s="71">
        <v>0</v>
      </c>
      <c r="Y21" s="100" t="s">
        <v>180</v>
      </c>
      <c r="Z21" s="71">
        <v>4.7655284453434543</v>
      </c>
      <c r="AA21" s="100" t="s">
        <v>180</v>
      </c>
      <c r="AB21" s="71">
        <v>0</v>
      </c>
      <c r="AC21" s="100" t="s">
        <v>180</v>
      </c>
      <c r="AD21" s="71">
        <v>4.5017061643486738</v>
      </c>
      <c r="AE21" s="100" t="s">
        <v>180</v>
      </c>
      <c r="AF21" s="71">
        <v>15.58511816030099</v>
      </c>
      <c r="AG21" s="100" t="s">
        <v>180</v>
      </c>
      <c r="AH21" s="60">
        <v>1.6492868273060726</v>
      </c>
      <c r="AI21" s="111"/>
    </row>
    <row r="22" spans="1:36" s="43" customFormat="1" ht="35.25" customHeight="1">
      <c r="A22" s="23" t="s">
        <v>36</v>
      </c>
      <c r="B22" s="24" t="s">
        <v>37</v>
      </c>
      <c r="C22" s="44"/>
      <c r="D22" s="71">
        <v>0.23657394745762714</v>
      </c>
      <c r="E22" s="100" t="s">
        <v>180</v>
      </c>
      <c r="F22" s="71">
        <v>1.206160939739783</v>
      </c>
      <c r="G22" s="100" t="s">
        <v>180</v>
      </c>
      <c r="H22" s="71">
        <v>0</v>
      </c>
      <c r="I22" s="100" t="s">
        <v>180</v>
      </c>
      <c r="J22" s="71">
        <v>0</v>
      </c>
      <c r="K22" s="100" t="s">
        <v>180</v>
      </c>
      <c r="L22" s="71">
        <v>0</v>
      </c>
      <c r="M22" s="100" t="s">
        <v>180</v>
      </c>
      <c r="N22" s="71">
        <v>0</v>
      </c>
      <c r="O22" s="100" t="s">
        <v>180</v>
      </c>
      <c r="P22" s="71">
        <v>0</v>
      </c>
      <c r="Q22" s="100" t="s">
        <v>180</v>
      </c>
      <c r="R22" s="71">
        <v>0</v>
      </c>
      <c r="S22" s="100" t="s">
        <v>180</v>
      </c>
      <c r="T22" s="71">
        <v>0</v>
      </c>
      <c r="U22" s="100" t="s">
        <v>180</v>
      </c>
      <c r="V22" s="71">
        <v>0</v>
      </c>
      <c r="W22" s="100" t="s">
        <v>180</v>
      </c>
      <c r="X22" s="71">
        <v>0</v>
      </c>
      <c r="Y22" s="100" t="s">
        <v>180</v>
      </c>
      <c r="Z22" s="71">
        <v>0</v>
      </c>
      <c r="AA22" s="100" t="s">
        <v>180</v>
      </c>
      <c r="AB22" s="71">
        <v>0</v>
      </c>
      <c r="AC22" s="100" t="s">
        <v>180</v>
      </c>
      <c r="AD22" s="71">
        <v>0</v>
      </c>
      <c r="AE22" s="100" t="s">
        <v>180</v>
      </c>
      <c r="AF22" s="71">
        <v>0</v>
      </c>
      <c r="AG22" s="100" t="s">
        <v>180</v>
      </c>
      <c r="AH22" s="60" t="s">
        <v>192</v>
      </c>
      <c r="AI22" s="111"/>
    </row>
    <row r="23" spans="1:36" s="43" customFormat="1" ht="50.25" customHeight="1">
      <c r="A23" s="23" t="s">
        <v>38</v>
      </c>
      <c r="B23" s="24" t="s">
        <v>39</v>
      </c>
      <c r="C23" s="44"/>
      <c r="D23" s="71">
        <v>70.328898525423725</v>
      </c>
      <c r="E23" s="100" t="s">
        <v>180</v>
      </c>
      <c r="F23" s="71">
        <v>162.94447261332078</v>
      </c>
      <c r="G23" s="100" t="s">
        <v>180</v>
      </c>
      <c r="H23" s="71">
        <v>160.79955281765416</v>
      </c>
      <c r="I23" s="100" t="s">
        <v>180</v>
      </c>
      <c r="J23" s="71">
        <v>148.79581990636743</v>
      </c>
      <c r="K23" s="100" t="s">
        <v>180</v>
      </c>
      <c r="L23" s="71">
        <v>1.9984394700000001</v>
      </c>
      <c r="M23" s="100" t="s">
        <v>180</v>
      </c>
      <c r="N23" s="71">
        <v>0</v>
      </c>
      <c r="O23" s="100" t="s">
        <v>180</v>
      </c>
      <c r="P23" s="71">
        <v>0.99330403</v>
      </c>
      <c r="Q23" s="100" t="s">
        <v>180</v>
      </c>
      <c r="R23" s="71">
        <v>0.3</v>
      </c>
      <c r="S23" s="100" t="s">
        <v>180</v>
      </c>
      <c r="T23" s="71">
        <v>1.0051354400000003</v>
      </c>
      <c r="U23" s="100" t="s">
        <v>180</v>
      </c>
      <c r="V23" s="71">
        <v>0</v>
      </c>
      <c r="W23" s="100" t="s">
        <v>180</v>
      </c>
      <c r="X23" s="71">
        <v>0</v>
      </c>
      <c r="Y23" s="100" t="s">
        <v>180</v>
      </c>
      <c r="Z23" s="71">
        <v>148.49581990636742</v>
      </c>
      <c r="AA23" s="100" t="s">
        <v>180</v>
      </c>
      <c r="AB23" s="71">
        <v>0</v>
      </c>
      <c r="AC23" s="100" t="s">
        <v>180</v>
      </c>
      <c r="AD23" s="71">
        <v>158.80111334765414</v>
      </c>
      <c r="AE23" s="100" t="s">
        <v>180</v>
      </c>
      <c r="AF23" s="71">
        <v>1.6984394700000003</v>
      </c>
      <c r="AG23" s="100" t="s">
        <v>180</v>
      </c>
      <c r="AH23" s="60">
        <v>5.6614649000000004</v>
      </c>
      <c r="AI23" s="111"/>
    </row>
    <row r="24" spans="1:36" s="43" customFormat="1" ht="35.25" customHeight="1">
      <c r="A24" s="23" t="s">
        <v>40</v>
      </c>
      <c r="B24" s="24" t="s">
        <v>41</v>
      </c>
      <c r="C24" s="44"/>
      <c r="D24" s="71">
        <v>2.5908305084745766</v>
      </c>
      <c r="E24" s="100" t="s">
        <v>180</v>
      </c>
      <c r="F24" s="71">
        <v>4.8022664511751723</v>
      </c>
      <c r="G24" s="100" t="s">
        <v>180</v>
      </c>
      <c r="H24" s="71">
        <v>1.3920564375526201</v>
      </c>
      <c r="I24" s="100" t="s">
        <v>180</v>
      </c>
      <c r="J24" s="71">
        <v>1.3920564375526201</v>
      </c>
      <c r="K24" s="100" t="s">
        <v>180</v>
      </c>
      <c r="L24" s="71">
        <v>0</v>
      </c>
      <c r="M24" s="100" t="s">
        <v>180</v>
      </c>
      <c r="N24" s="71">
        <v>0</v>
      </c>
      <c r="O24" s="100" t="s">
        <v>180</v>
      </c>
      <c r="P24" s="71">
        <v>0</v>
      </c>
      <c r="Q24" s="100" t="s">
        <v>180</v>
      </c>
      <c r="R24" s="71">
        <v>0</v>
      </c>
      <c r="S24" s="100" t="s">
        <v>180</v>
      </c>
      <c r="T24" s="71">
        <v>0</v>
      </c>
      <c r="U24" s="100" t="s">
        <v>180</v>
      </c>
      <c r="V24" s="71">
        <v>0</v>
      </c>
      <c r="W24" s="100" t="s">
        <v>180</v>
      </c>
      <c r="X24" s="71">
        <v>0</v>
      </c>
      <c r="Y24" s="100" t="s">
        <v>180</v>
      </c>
      <c r="Z24" s="71">
        <v>1.3920564375526201</v>
      </c>
      <c r="AA24" s="100" t="s">
        <v>180</v>
      </c>
      <c r="AB24" s="71">
        <v>0</v>
      </c>
      <c r="AC24" s="100" t="s">
        <v>180</v>
      </c>
      <c r="AD24" s="71">
        <v>1.3920564375526201</v>
      </c>
      <c r="AE24" s="100" t="s">
        <v>180</v>
      </c>
      <c r="AF24" s="71">
        <v>0</v>
      </c>
      <c r="AG24" s="100" t="s">
        <v>180</v>
      </c>
      <c r="AH24" s="60" t="s">
        <v>192</v>
      </c>
      <c r="AI24" s="111"/>
    </row>
    <row r="25" spans="1:36" s="43" customFormat="1" ht="35.25" customHeight="1">
      <c r="A25" s="23" t="s">
        <v>42</v>
      </c>
      <c r="B25" s="24" t="s">
        <v>43</v>
      </c>
      <c r="C25" s="44"/>
      <c r="D25" s="71">
        <v>0</v>
      </c>
      <c r="E25" s="100" t="s">
        <v>180</v>
      </c>
      <c r="F25" s="71">
        <v>0</v>
      </c>
      <c r="G25" s="100" t="s">
        <v>180</v>
      </c>
      <c r="H25" s="71">
        <v>0</v>
      </c>
      <c r="I25" s="100" t="s">
        <v>180</v>
      </c>
      <c r="J25" s="71">
        <v>0</v>
      </c>
      <c r="K25" s="100" t="s">
        <v>180</v>
      </c>
      <c r="L25" s="71">
        <v>0</v>
      </c>
      <c r="M25" s="100" t="s">
        <v>180</v>
      </c>
      <c r="N25" s="71">
        <v>0</v>
      </c>
      <c r="O25" s="100" t="s">
        <v>180</v>
      </c>
      <c r="P25" s="71">
        <v>0</v>
      </c>
      <c r="Q25" s="100" t="s">
        <v>180</v>
      </c>
      <c r="R25" s="71">
        <v>0</v>
      </c>
      <c r="S25" s="100" t="s">
        <v>180</v>
      </c>
      <c r="T25" s="71">
        <v>0</v>
      </c>
      <c r="U25" s="100" t="s">
        <v>180</v>
      </c>
      <c r="V25" s="71">
        <v>0</v>
      </c>
      <c r="W25" s="100" t="s">
        <v>180</v>
      </c>
      <c r="X25" s="71">
        <v>0</v>
      </c>
      <c r="Y25" s="100" t="s">
        <v>180</v>
      </c>
      <c r="Z25" s="71">
        <v>0</v>
      </c>
      <c r="AA25" s="100" t="s">
        <v>180</v>
      </c>
      <c r="AB25" s="71">
        <v>0</v>
      </c>
      <c r="AC25" s="100" t="s">
        <v>180</v>
      </c>
      <c r="AD25" s="71">
        <v>0</v>
      </c>
      <c r="AE25" s="100" t="s">
        <v>180</v>
      </c>
      <c r="AF25" s="71">
        <v>0</v>
      </c>
      <c r="AG25" s="100" t="s">
        <v>180</v>
      </c>
      <c r="AH25" s="60" t="s">
        <v>192</v>
      </c>
      <c r="AI25" s="111"/>
    </row>
    <row r="26" spans="1:36" s="43" customFormat="1" ht="35.25" customHeight="1">
      <c r="A26" s="23" t="s">
        <v>44</v>
      </c>
      <c r="B26" s="24" t="s">
        <v>45</v>
      </c>
      <c r="C26" s="44"/>
      <c r="D26" s="71">
        <v>1.4397337288135594</v>
      </c>
      <c r="E26" s="100" t="s">
        <v>180</v>
      </c>
      <c r="F26" s="71">
        <v>0</v>
      </c>
      <c r="G26" s="100" t="s">
        <v>180</v>
      </c>
      <c r="H26" s="71">
        <v>6.9176999239190646</v>
      </c>
      <c r="I26" s="100" t="s">
        <v>180</v>
      </c>
      <c r="J26" s="71">
        <v>3.5177014882614874</v>
      </c>
      <c r="K26" s="100" t="s">
        <v>180</v>
      </c>
      <c r="L26" s="71">
        <v>2.0419283500000001</v>
      </c>
      <c r="M26" s="100" t="s">
        <v>180</v>
      </c>
      <c r="N26" s="71">
        <v>0</v>
      </c>
      <c r="O26" s="100" t="s">
        <v>180</v>
      </c>
      <c r="P26" s="71">
        <v>4.1500000000000002E-2</v>
      </c>
      <c r="Q26" s="100" t="s">
        <v>180</v>
      </c>
      <c r="R26" s="71">
        <v>0.517702694342423</v>
      </c>
      <c r="S26" s="100" t="s">
        <v>180</v>
      </c>
      <c r="T26" s="71">
        <v>2.00042835</v>
      </c>
      <c r="U26" s="100" t="s">
        <v>180</v>
      </c>
      <c r="V26" s="71">
        <v>2.3859296939190644</v>
      </c>
      <c r="W26" s="100" t="s">
        <v>180</v>
      </c>
      <c r="X26" s="71">
        <v>0</v>
      </c>
      <c r="Y26" s="100" t="s">
        <v>180</v>
      </c>
      <c r="Z26" s="71">
        <v>0.61406910000000003</v>
      </c>
      <c r="AA26" s="100" t="s">
        <v>180</v>
      </c>
      <c r="AB26" s="71">
        <v>0</v>
      </c>
      <c r="AC26" s="100" t="s">
        <v>180</v>
      </c>
      <c r="AD26" s="71">
        <v>4.9267715739190638</v>
      </c>
      <c r="AE26" s="100" t="s">
        <v>180</v>
      </c>
      <c r="AF26" s="71">
        <v>1.5242256556575771</v>
      </c>
      <c r="AG26" s="100" t="s">
        <v>180</v>
      </c>
      <c r="AH26" s="60">
        <v>2.9442103978107013</v>
      </c>
      <c r="AI26" s="111"/>
    </row>
    <row r="27" spans="1:36" s="43" customFormat="1" ht="12.75">
      <c r="A27" s="22"/>
      <c r="B27" s="25"/>
      <c r="C27" s="44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44" t="s">
        <v>192</v>
      </c>
      <c r="AI27" s="44"/>
    </row>
    <row r="28" spans="1:36" s="90" customFormat="1" ht="33" customHeight="1">
      <c r="A28" s="26" t="s">
        <v>46</v>
      </c>
      <c r="B28" s="27" t="s">
        <v>179</v>
      </c>
      <c r="C28" s="47"/>
      <c r="D28" s="73">
        <v>78.165504261016949</v>
      </c>
      <c r="E28" s="101"/>
      <c r="F28" s="73">
        <v>185.27555381300766</v>
      </c>
      <c r="G28" s="101"/>
      <c r="H28" s="73">
        <v>188.45885147327041</v>
      </c>
      <c r="I28" s="101"/>
      <c r="J28" s="73">
        <v>173.05512012220609</v>
      </c>
      <c r="K28" s="101"/>
      <c r="L28" s="73">
        <v>29.075096504237301</v>
      </c>
      <c r="M28" s="101"/>
      <c r="N28" s="73">
        <v>4.2812948458799998</v>
      </c>
      <c r="O28" s="101"/>
      <c r="P28" s="73">
        <v>10.513748589999999</v>
      </c>
      <c r="Q28" s="101"/>
      <c r="R28" s="73">
        <v>5.9860183723987319</v>
      </c>
      <c r="S28" s="101"/>
      <c r="T28" s="73">
        <v>18.561347914237299</v>
      </c>
      <c r="U28" s="101"/>
      <c r="V28" s="73">
        <v>7.5203330146638825</v>
      </c>
      <c r="W28" s="101"/>
      <c r="X28" s="73">
        <v>0</v>
      </c>
      <c r="Y28" s="101"/>
      <c r="Z28" s="73">
        <v>155.26747388926347</v>
      </c>
      <c r="AA28" s="101"/>
      <c r="AB28" s="73">
        <v>0</v>
      </c>
      <c r="AC28" s="101"/>
      <c r="AD28" s="73">
        <v>169.62164752347448</v>
      </c>
      <c r="AE28" s="101"/>
      <c r="AF28" s="73">
        <v>18.807783285958568</v>
      </c>
      <c r="AG28" s="102"/>
      <c r="AH28" s="117">
        <v>1.8318115836259263</v>
      </c>
      <c r="AI28" s="112"/>
    </row>
    <row r="29" spans="1:36" s="91" customFormat="1" ht="27" customHeight="1">
      <c r="A29" s="28" t="s">
        <v>48</v>
      </c>
      <c r="B29" s="29" t="s">
        <v>49</v>
      </c>
      <c r="C29" s="48"/>
      <c r="D29" s="74">
        <v>3.5694675508474578</v>
      </c>
      <c r="E29" s="103"/>
      <c r="F29" s="74">
        <v>16.322653808771914</v>
      </c>
      <c r="G29" s="103"/>
      <c r="H29" s="74">
        <v>19.349542294144584</v>
      </c>
      <c r="I29" s="103"/>
      <c r="J29" s="74">
        <v>19.34954229002458</v>
      </c>
      <c r="K29" s="103"/>
      <c r="L29" s="74">
        <v>25.034728684237301</v>
      </c>
      <c r="M29" s="103"/>
      <c r="N29" s="74">
        <v>4.2812948458799998</v>
      </c>
      <c r="O29" s="103"/>
      <c r="P29" s="74">
        <v>9.4789445600000004</v>
      </c>
      <c r="Q29" s="103"/>
      <c r="R29" s="74">
        <v>5.1683156780563095</v>
      </c>
      <c r="S29" s="103"/>
      <c r="T29" s="74">
        <v>15.555784124237299</v>
      </c>
      <c r="U29" s="103"/>
      <c r="V29" s="74">
        <v>5.1344033207448181</v>
      </c>
      <c r="W29" s="103"/>
      <c r="X29" s="74">
        <v>0</v>
      </c>
      <c r="Y29" s="103"/>
      <c r="Z29" s="74">
        <v>4.7655284453434543</v>
      </c>
      <c r="AA29" s="103"/>
      <c r="AB29" s="74">
        <v>0</v>
      </c>
      <c r="AC29" s="103"/>
      <c r="AD29" s="74">
        <v>4.5017061643486738</v>
      </c>
      <c r="AE29" s="103"/>
      <c r="AF29" s="74">
        <v>15.58511816030099</v>
      </c>
      <c r="AG29" s="104"/>
      <c r="AH29" s="65">
        <v>1.6492868273060726</v>
      </c>
      <c r="AI29" s="113"/>
    </row>
    <row r="30" spans="1:36" s="92" customFormat="1" ht="36.75" customHeight="1">
      <c r="A30" s="30" t="s">
        <v>50</v>
      </c>
      <c r="B30" s="31" t="s">
        <v>51</v>
      </c>
      <c r="C30" s="49"/>
      <c r="D30" s="75"/>
      <c r="E30" s="80"/>
      <c r="F30" s="75">
        <v>3.364058411557874</v>
      </c>
      <c r="G30" s="80"/>
      <c r="H30" s="75">
        <v>19.349542294144584</v>
      </c>
      <c r="I30" s="80"/>
      <c r="J30" s="75">
        <v>19.34954229002458</v>
      </c>
      <c r="K30" s="80"/>
      <c r="L30" s="75">
        <v>19.489217444237301</v>
      </c>
      <c r="M30" s="80"/>
      <c r="N30" s="75">
        <v>4.2812948458799998</v>
      </c>
      <c r="O30" s="80"/>
      <c r="P30" s="75">
        <v>6.2532458499999999</v>
      </c>
      <c r="Q30" s="80"/>
      <c r="R30" s="75">
        <v>5.1683156780563095</v>
      </c>
      <c r="S30" s="80"/>
      <c r="T30" s="75">
        <v>13.235971594237299</v>
      </c>
      <c r="U30" s="80"/>
      <c r="V30" s="75">
        <v>5.1344033207448181</v>
      </c>
      <c r="W30" s="80"/>
      <c r="X30" s="75">
        <v>0</v>
      </c>
      <c r="Y30" s="80"/>
      <c r="Z30" s="75">
        <v>4.7655284453434543</v>
      </c>
      <c r="AA30" s="80"/>
      <c r="AB30" s="75">
        <v>0</v>
      </c>
      <c r="AC30" s="80"/>
      <c r="AD30" s="75">
        <v>4.5017061643486738</v>
      </c>
      <c r="AE30" s="80"/>
      <c r="AF30" s="75">
        <v>10.03960692030099</v>
      </c>
      <c r="AG30" s="81"/>
      <c r="AH30" s="62">
        <v>1.062436054361203</v>
      </c>
      <c r="AI30" s="114"/>
    </row>
    <row r="31" spans="1:36" s="93" customFormat="1" ht="46.5" customHeight="1">
      <c r="A31" s="32" t="s">
        <v>52</v>
      </c>
      <c r="B31" s="33" t="s">
        <v>53</v>
      </c>
      <c r="C31" s="50" t="s">
        <v>155</v>
      </c>
      <c r="D31" s="76" t="s">
        <v>180</v>
      </c>
      <c r="E31" s="76" t="s">
        <v>180</v>
      </c>
      <c r="F31" s="77">
        <v>2.9726343992754192</v>
      </c>
      <c r="G31" s="76" t="s">
        <v>180</v>
      </c>
      <c r="H31" s="77">
        <v>14.847836129795908</v>
      </c>
      <c r="I31" s="76" t="s">
        <v>180</v>
      </c>
      <c r="J31" s="77">
        <v>14.847836125675908</v>
      </c>
      <c r="K31" s="76" t="s">
        <v>180</v>
      </c>
      <c r="L31" s="77">
        <v>19.4128735442373</v>
      </c>
      <c r="M31" s="76" t="s">
        <v>180</v>
      </c>
      <c r="N31" s="77">
        <v>4.2812948458799998</v>
      </c>
      <c r="O31" s="76" t="s">
        <v>180</v>
      </c>
      <c r="P31" s="77">
        <v>6.2532458499999999</v>
      </c>
      <c r="Q31" s="76" t="s">
        <v>180</v>
      </c>
      <c r="R31" s="77">
        <v>5.1683156780563095</v>
      </c>
      <c r="S31" s="76" t="s">
        <v>180</v>
      </c>
      <c r="T31" s="77">
        <v>13.159627694237299</v>
      </c>
      <c r="U31" s="76" t="s">
        <v>180</v>
      </c>
      <c r="V31" s="77">
        <v>3.757293996972618</v>
      </c>
      <c r="W31" s="76" t="s">
        <v>180</v>
      </c>
      <c r="X31" s="77"/>
      <c r="Y31" s="76" t="s">
        <v>180</v>
      </c>
      <c r="Z31" s="77">
        <v>1.6409316047669797</v>
      </c>
      <c r="AA31" s="76" t="s">
        <v>180</v>
      </c>
      <c r="AB31" s="77"/>
      <c r="AC31" s="76" t="s">
        <v>180</v>
      </c>
      <c r="AD31" s="77"/>
      <c r="AE31" s="76" t="s">
        <v>180</v>
      </c>
      <c r="AF31" s="77">
        <v>9.9632630203009906</v>
      </c>
      <c r="AG31" s="79" t="s">
        <v>180</v>
      </c>
      <c r="AH31" s="64">
        <v>1.0543570018111939</v>
      </c>
      <c r="AI31" s="115" t="s">
        <v>181</v>
      </c>
    </row>
    <row r="32" spans="1:36" s="93" customFormat="1" ht="63.75" customHeight="1">
      <c r="A32" s="32" t="s">
        <v>54</v>
      </c>
      <c r="B32" s="33" t="s">
        <v>55</v>
      </c>
      <c r="C32" s="50" t="s">
        <v>156</v>
      </c>
      <c r="D32" s="76" t="s">
        <v>180</v>
      </c>
      <c r="E32" s="76" t="s">
        <v>180</v>
      </c>
      <c r="F32" s="77">
        <v>0.39142401228245483</v>
      </c>
      <c r="G32" s="76" t="s">
        <v>180</v>
      </c>
      <c r="H32" s="77">
        <v>4.5017061643486738</v>
      </c>
      <c r="I32" s="76" t="s">
        <v>180</v>
      </c>
      <c r="J32" s="77">
        <v>4.5017061643486738</v>
      </c>
      <c r="K32" s="76" t="s">
        <v>180</v>
      </c>
      <c r="L32" s="77">
        <v>7.6343899999999992E-2</v>
      </c>
      <c r="M32" s="76" t="s">
        <v>180</v>
      </c>
      <c r="N32" s="77"/>
      <c r="O32" s="76" t="s">
        <v>180</v>
      </c>
      <c r="P32" s="77"/>
      <c r="Q32" s="76" t="s">
        <v>180</v>
      </c>
      <c r="R32" s="77"/>
      <c r="S32" s="76" t="s">
        <v>180</v>
      </c>
      <c r="T32" s="77">
        <v>7.6343899999999992E-2</v>
      </c>
      <c r="U32" s="76" t="s">
        <v>180</v>
      </c>
      <c r="V32" s="77">
        <v>1.3771093237722001</v>
      </c>
      <c r="W32" s="76" t="s">
        <v>180</v>
      </c>
      <c r="X32" s="77"/>
      <c r="Y32" s="76" t="s">
        <v>180</v>
      </c>
      <c r="Z32" s="77">
        <v>3.1245968405764741</v>
      </c>
      <c r="AA32" s="76" t="s">
        <v>180</v>
      </c>
      <c r="AB32" s="77"/>
      <c r="AC32" s="76" t="s">
        <v>180</v>
      </c>
      <c r="AD32" s="77">
        <v>4.5017061643486738</v>
      </c>
      <c r="AE32" s="76" t="s">
        <v>180</v>
      </c>
      <c r="AF32" s="77">
        <v>7.6343899999999992E-2</v>
      </c>
      <c r="AG32" s="79" t="s">
        <v>180</v>
      </c>
      <c r="AH32" s="64" t="s">
        <v>192</v>
      </c>
      <c r="AI32" s="115" t="s">
        <v>184</v>
      </c>
    </row>
    <row r="33" spans="1:35" s="43" customFormat="1" ht="25.5">
      <c r="A33" s="34" t="s">
        <v>56</v>
      </c>
      <c r="B33" s="24" t="s">
        <v>57</v>
      </c>
      <c r="C33" s="44"/>
      <c r="D33" s="78">
        <v>0</v>
      </c>
      <c r="E33" s="72"/>
      <c r="F33" s="78">
        <v>0</v>
      </c>
      <c r="G33" s="72"/>
      <c r="H33" s="78">
        <v>0</v>
      </c>
      <c r="I33" s="72"/>
      <c r="J33" s="78">
        <v>0</v>
      </c>
      <c r="K33" s="72"/>
      <c r="L33" s="78">
        <v>0</v>
      </c>
      <c r="M33" s="72"/>
      <c r="N33" s="78">
        <v>0</v>
      </c>
      <c r="O33" s="72"/>
      <c r="P33" s="78">
        <v>0</v>
      </c>
      <c r="Q33" s="72"/>
      <c r="R33" s="78">
        <v>0</v>
      </c>
      <c r="S33" s="72"/>
      <c r="T33" s="78">
        <v>0</v>
      </c>
      <c r="U33" s="72"/>
      <c r="V33" s="78">
        <v>0</v>
      </c>
      <c r="W33" s="72"/>
      <c r="X33" s="78">
        <v>0</v>
      </c>
      <c r="Y33" s="72"/>
      <c r="Z33" s="78">
        <v>0</v>
      </c>
      <c r="AA33" s="72"/>
      <c r="AB33" s="78">
        <v>0</v>
      </c>
      <c r="AC33" s="72"/>
      <c r="AD33" s="78">
        <v>0</v>
      </c>
      <c r="AE33" s="72"/>
      <c r="AF33" s="78">
        <v>0</v>
      </c>
      <c r="AG33" s="71"/>
      <c r="AH33" s="61" t="s">
        <v>192</v>
      </c>
      <c r="AI33" s="111"/>
    </row>
    <row r="34" spans="1:35" s="43" customFormat="1" ht="12.75">
      <c r="A34" s="34"/>
      <c r="B34" s="95"/>
      <c r="C34" s="44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1"/>
      <c r="AH34" s="45" t="s">
        <v>192</v>
      </c>
      <c r="AI34" s="44"/>
    </row>
    <row r="35" spans="1:35" s="43" customFormat="1" ht="12.75">
      <c r="A35" s="34"/>
      <c r="B35" s="95"/>
      <c r="C35" s="44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1"/>
      <c r="AH35" s="45" t="s">
        <v>192</v>
      </c>
      <c r="AI35" s="44"/>
    </row>
    <row r="36" spans="1:35" s="43" customFormat="1" ht="12.75">
      <c r="A36" s="34"/>
      <c r="B36" s="35"/>
      <c r="C36" s="44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1"/>
      <c r="AH36" s="45" t="s">
        <v>192</v>
      </c>
      <c r="AI36" s="44"/>
    </row>
    <row r="37" spans="1:35" s="92" customFormat="1" ht="48" customHeight="1">
      <c r="A37" s="30" t="s">
        <v>60</v>
      </c>
      <c r="B37" s="31" t="s">
        <v>61</v>
      </c>
      <c r="C37" s="49"/>
      <c r="D37" s="75">
        <v>1.3232279067796613</v>
      </c>
      <c r="E37" s="80"/>
      <c r="F37" s="75">
        <v>8.0419750375958508</v>
      </c>
      <c r="G37" s="80"/>
      <c r="H37" s="75">
        <v>0</v>
      </c>
      <c r="I37" s="80"/>
      <c r="J37" s="75">
        <v>0</v>
      </c>
      <c r="K37" s="80"/>
      <c r="L37" s="75">
        <v>0</v>
      </c>
      <c r="M37" s="80"/>
      <c r="N37" s="75">
        <v>0</v>
      </c>
      <c r="O37" s="80"/>
      <c r="P37" s="75">
        <v>0</v>
      </c>
      <c r="Q37" s="80"/>
      <c r="R37" s="75">
        <v>0</v>
      </c>
      <c r="S37" s="80"/>
      <c r="T37" s="75">
        <v>0</v>
      </c>
      <c r="U37" s="80"/>
      <c r="V37" s="75">
        <v>0</v>
      </c>
      <c r="W37" s="80"/>
      <c r="X37" s="75">
        <v>0</v>
      </c>
      <c r="Y37" s="80"/>
      <c r="Z37" s="75">
        <v>0</v>
      </c>
      <c r="AA37" s="80"/>
      <c r="AB37" s="75">
        <v>0</v>
      </c>
      <c r="AC37" s="80"/>
      <c r="AD37" s="75">
        <v>0</v>
      </c>
      <c r="AE37" s="80"/>
      <c r="AF37" s="75">
        <v>0</v>
      </c>
      <c r="AG37" s="81"/>
      <c r="AH37" s="62" t="s">
        <v>192</v>
      </c>
      <c r="AI37" s="114"/>
    </row>
    <row r="38" spans="1:35" s="43" customFormat="1" ht="38.25">
      <c r="A38" s="34" t="s">
        <v>62</v>
      </c>
      <c r="B38" s="24" t="s">
        <v>63</v>
      </c>
      <c r="C38" s="44"/>
      <c r="D38" s="78">
        <v>1.3232279067796613</v>
      </c>
      <c r="E38" s="72"/>
      <c r="F38" s="78">
        <v>8.0419750375958508</v>
      </c>
      <c r="G38" s="72"/>
      <c r="H38" s="78">
        <v>0</v>
      </c>
      <c r="I38" s="72"/>
      <c r="J38" s="78">
        <v>0</v>
      </c>
      <c r="K38" s="72"/>
      <c r="L38" s="78">
        <v>0</v>
      </c>
      <c r="M38" s="72"/>
      <c r="N38" s="78">
        <v>0</v>
      </c>
      <c r="O38" s="72"/>
      <c r="P38" s="78">
        <v>0</v>
      </c>
      <c r="Q38" s="72"/>
      <c r="R38" s="78">
        <v>0</v>
      </c>
      <c r="S38" s="72"/>
      <c r="T38" s="78">
        <v>0</v>
      </c>
      <c r="U38" s="72"/>
      <c r="V38" s="78">
        <v>0</v>
      </c>
      <c r="W38" s="72"/>
      <c r="X38" s="78">
        <v>0</v>
      </c>
      <c r="Y38" s="72"/>
      <c r="Z38" s="78">
        <v>0</v>
      </c>
      <c r="AA38" s="72"/>
      <c r="AB38" s="78">
        <v>0</v>
      </c>
      <c r="AC38" s="72"/>
      <c r="AD38" s="78">
        <v>0</v>
      </c>
      <c r="AE38" s="72"/>
      <c r="AF38" s="78">
        <v>0</v>
      </c>
      <c r="AG38" s="71"/>
      <c r="AH38" s="61" t="s">
        <v>192</v>
      </c>
      <c r="AI38" s="111"/>
    </row>
    <row r="39" spans="1:35" s="93" customFormat="1" ht="35.25" customHeight="1">
      <c r="A39" s="32" t="s">
        <v>62</v>
      </c>
      <c r="B39" s="36" t="s">
        <v>132</v>
      </c>
      <c r="C39" s="50" t="s">
        <v>157</v>
      </c>
      <c r="D39" s="77">
        <v>1.2834469406779663</v>
      </c>
      <c r="E39" s="76" t="s">
        <v>180</v>
      </c>
      <c r="F39" s="77">
        <v>8.0419750375958508</v>
      </c>
      <c r="G39" s="76" t="s">
        <v>180</v>
      </c>
      <c r="H39" s="77">
        <v>0</v>
      </c>
      <c r="I39" s="76" t="s">
        <v>180</v>
      </c>
      <c r="J39" s="77">
        <v>0</v>
      </c>
      <c r="K39" s="76" t="s">
        <v>180</v>
      </c>
      <c r="L39" s="77">
        <v>0</v>
      </c>
      <c r="M39" s="76" t="s">
        <v>180</v>
      </c>
      <c r="N39" s="77"/>
      <c r="O39" s="76" t="s">
        <v>180</v>
      </c>
      <c r="P39" s="77"/>
      <c r="Q39" s="76" t="s">
        <v>180</v>
      </c>
      <c r="R39" s="77"/>
      <c r="S39" s="76" t="s">
        <v>180</v>
      </c>
      <c r="T39" s="77"/>
      <c r="U39" s="76" t="s">
        <v>180</v>
      </c>
      <c r="V39" s="77"/>
      <c r="W39" s="76" t="s">
        <v>180</v>
      </c>
      <c r="X39" s="77"/>
      <c r="Y39" s="76" t="s">
        <v>180</v>
      </c>
      <c r="Z39" s="77"/>
      <c r="AA39" s="76" t="s">
        <v>180</v>
      </c>
      <c r="AB39" s="77"/>
      <c r="AC39" s="76" t="s">
        <v>180</v>
      </c>
      <c r="AD39" s="77"/>
      <c r="AE39" s="76" t="s">
        <v>180</v>
      </c>
      <c r="AF39" s="77">
        <v>0</v>
      </c>
      <c r="AG39" s="79" t="s">
        <v>180</v>
      </c>
      <c r="AH39" s="64" t="s">
        <v>192</v>
      </c>
      <c r="AI39" s="115"/>
    </row>
    <row r="40" spans="1:35" s="93" customFormat="1" ht="25.5">
      <c r="A40" s="32" t="s">
        <v>62</v>
      </c>
      <c r="B40" s="36" t="s">
        <v>133</v>
      </c>
      <c r="C40" s="50" t="s">
        <v>158</v>
      </c>
      <c r="D40" s="77">
        <v>3.9780966101694917E-2</v>
      </c>
      <c r="E40" s="76" t="s">
        <v>180</v>
      </c>
      <c r="F40" s="76" t="s">
        <v>180</v>
      </c>
      <c r="G40" s="76" t="s">
        <v>180</v>
      </c>
      <c r="H40" s="77" t="s">
        <v>180</v>
      </c>
      <c r="I40" s="76" t="s">
        <v>180</v>
      </c>
      <c r="J40" s="77" t="s">
        <v>180</v>
      </c>
      <c r="K40" s="76" t="s">
        <v>180</v>
      </c>
      <c r="L40" s="77">
        <v>0</v>
      </c>
      <c r="M40" s="76" t="s">
        <v>180</v>
      </c>
      <c r="N40" s="77"/>
      <c r="O40" s="76" t="s">
        <v>180</v>
      </c>
      <c r="P40" s="77"/>
      <c r="Q40" s="76" t="s">
        <v>180</v>
      </c>
      <c r="R40" s="77"/>
      <c r="S40" s="76" t="s">
        <v>180</v>
      </c>
      <c r="T40" s="77"/>
      <c r="U40" s="76" t="s">
        <v>180</v>
      </c>
      <c r="V40" s="77"/>
      <c r="W40" s="76" t="s">
        <v>180</v>
      </c>
      <c r="X40" s="77"/>
      <c r="Y40" s="76" t="s">
        <v>180</v>
      </c>
      <c r="Z40" s="77"/>
      <c r="AA40" s="76" t="s">
        <v>180</v>
      </c>
      <c r="AB40" s="77"/>
      <c r="AC40" s="76" t="s">
        <v>180</v>
      </c>
      <c r="AD40" s="77"/>
      <c r="AE40" s="76" t="s">
        <v>180</v>
      </c>
      <c r="AF40" s="77">
        <v>0</v>
      </c>
      <c r="AG40" s="79" t="s">
        <v>180</v>
      </c>
      <c r="AH40" s="64" t="s">
        <v>192</v>
      </c>
      <c r="AI40" s="115"/>
    </row>
    <row r="41" spans="1:35" s="43" customFormat="1" ht="12.75">
      <c r="A41" s="34"/>
      <c r="B41" s="35"/>
      <c r="C41" s="44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1"/>
      <c r="AH41" s="45" t="s">
        <v>192</v>
      </c>
      <c r="AI41" s="44"/>
    </row>
    <row r="42" spans="1:35" s="43" customFormat="1" ht="47.25" customHeight="1">
      <c r="A42" s="34" t="s">
        <v>64</v>
      </c>
      <c r="B42" s="24" t="s">
        <v>65</v>
      </c>
      <c r="C42" s="44"/>
      <c r="D42" s="78">
        <v>0</v>
      </c>
      <c r="E42" s="72"/>
      <c r="F42" s="78">
        <v>0</v>
      </c>
      <c r="G42" s="72"/>
      <c r="H42" s="78">
        <v>0</v>
      </c>
      <c r="I42" s="72"/>
      <c r="J42" s="78">
        <v>0</v>
      </c>
      <c r="K42" s="72"/>
      <c r="L42" s="78">
        <v>0</v>
      </c>
      <c r="M42" s="72"/>
      <c r="N42" s="78">
        <v>0</v>
      </c>
      <c r="O42" s="72"/>
      <c r="P42" s="78">
        <v>0</v>
      </c>
      <c r="Q42" s="72"/>
      <c r="R42" s="78">
        <v>0</v>
      </c>
      <c r="S42" s="72"/>
      <c r="T42" s="78">
        <v>0</v>
      </c>
      <c r="U42" s="72"/>
      <c r="V42" s="78">
        <v>0</v>
      </c>
      <c r="W42" s="72"/>
      <c r="X42" s="78">
        <v>0</v>
      </c>
      <c r="Y42" s="72"/>
      <c r="Z42" s="78">
        <v>0</v>
      </c>
      <c r="AA42" s="72"/>
      <c r="AB42" s="78">
        <v>0</v>
      </c>
      <c r="AC42" s="72"/>
      <c r="AD42" s="78">
        <v>0</v>
      </c>
      <c r="AE42" s="72"/>
      <c r="AF42" s="78">
        <v>0</v>
      </c>
      <c r="AG42" s="71"/>
      <c r="AH42" s="61" t="s">
        <v>192</v>
      </c>
      <c r="AI42" s="111"/>
    </row>
    <row r="43" spans="1:35" s="43" customFormat="1" ht="12.75">
      <c r="A43" s="34"/>
      <c r="B43" s="95"/>
      <c r="C43" s="4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1"/>
      <c r="AH43" s="45" t="s">
        <v>192</v>
      </c>
      <c r="AI43" s="44"/>
    </row>
    <row r="44" spans="1:35" s="43" customFormat="1" ht="12.75">
      <c r="A44" s="34"/>
      <c r="B44" s="95"/>
      <c r="C44" s="44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1"/>
      <c r="AH44" s="45" t="s">
        <v>192</v>
      </c>
      <c r="AI44" s="44"/>
    </row>
    <row r="45" spans="1:35" s="43" customFormat="1" ht="12.75">
      <c r="A45" s="34"/>
      <c r="B45" s="35"/>
      <c r="C45" s="44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1"/>
      <c r="AH45" s="45" t="s">
        <v>192</v>
      </c>
      <c r="AI45" s="44"/>
    </row>
    <row r="46" spans="1:35" s="92" customFormat="1" ht="25.5">
      <c r="A46" s="30" t="s">
        <v>66</v>
      </c>
      <c r="B46" s="31" t="s">
        <v>67</v>
      </c>
      <c r="C46" s="49"/>
      <c r="D46" s="75">
        <v>0</v>
      </c>
      <c r="E46" s="80"/>
      <c r="F46" s="75">
        <v>0</v>
      </c>
      <c r="G46" s="80"/>
      <c r="H46" s="75">
        <v>0</v>
      </c>
      <c r="I46" s="80"/>
      <c r="J46" s="75">
        <v>0</v>
      </c>
      <c r="K46" s="80"/>
      <c r="L46" s="75">
        <v>0</v>
      </c>
      <c r="M46" s="80"/>
      <c r="N46" s="75">
        <v>0</v>
      </c>
      <c r="O46" s="80"/>
      <c r="P46" s="75">
        <v>0</v>
      </c>
      <c r="Q46" s="80"/>
      <c r="R46" s="75">
        <v>0</v>
      </c>
      <c r="S46" s="80"/>
      <c r="T46" s="75">
        <v>0</v>
      </c>
      <c r="U46" s="80"/>
      <c r="V46" s="75">
        <v>0</v>
      </c>
      <c r="W46" s="80"/>
      <c r="X46" s="75">
        <v>0</v>
      </c>
      <c r="Y46" s="80"/>
      <c r="Z46" s="75">
        <v>0</v>
      </c>
      <c r="AA46" s="80"/>
      <c r="AB46" s="75">
        <v>0</v>
      </c>
      <c r="AC46" s="80"/>
      <c r="AD46" s="75">
        <v>0</v>
      </c>
      <c r="AE46" s="80"/>
      <c r="AF46" s="75">
        <v>0</v>
      </c>
      <c r="AG46" s="81"/>
      <c r="AH46" s="62" t="s">
        <v>192</v>
      </c>
      <c r="AI46" s="114"/>
    </row>
    <row r="47" spans="1:35" s="43" customFormat="1" ht="44.25" customHeight="1">
      <c r="A47" s="34" t="s">
        <v>68</v>
      </c>
      <c r="B47" s="37" t="s">
        <v>69</v>
      </c>
      <c r="C47" s="44"/>
      <c r="D47" s="78">
        <v>0</v>
      </c>
      <c r="E47" s="72"/>
      <c r="F47" s="78">
        <v>0</v>
      </c>
      <c r="G47" s="72"/>
      <c r="H47" s="78">
        <v>0</v>
      </c>
      <c r="I47" s="72"/>
      <c r="J47" s="78">
        <v>0</v>
      </c>
      <c r="K47" s="72"/>
      <c r="L47" s="78">
        <v>0</v>
      </c>
      <c r="M47" s="72"/>
      <c r="N47" s="78">
        <v>0</v>
      </c>
      <c r="O47" s="72"/>
      <c r="P47" s="78">
        <v>0</v>
      </c>
      <c r="Q47" s="72"/>
      <c r="R47" s="78">
        <v>0</v>
      </c>
      <c r="S47" s="72"/>
      <c r="T47" s="78">
        <v>0</v>
      </c>
      <c r="U47" s="72"/>
      <c r="V47" s="78">
        <v>0</v>
      </c>
      <c r="W47" s="72"/>
      <c r="X47" s="78">
        <v>0</v>
      </c>
      <c r="Y47" s="72"/>
      <c r="Z47" s="78">
        <v>0</v>
      </c>
      <c r="AA47" s="72"/>
      <c r="AB47" s="78">
        <v>0</v>
      </c>
      <c r="AC47" s="72"/>
      <c r="AD47" s="78">
        <v>0</v>
      </c>
      <c r="AE47" s="72"/>
      <c r="AF47" s="78">
        <v>0</v>
      </c>
      <c r="AG47" s="71"/>
      <c r="AH47" s="61" t="s">
        <v>192</v>
      </c>
      <c r="AI47" s="111"/>
    </row>
    <row r="48" spans="1:35" s="43" customFormat="1" ht="51">
      <c r="A48" s="34" t="s">
        <v>68</v>
      </c>
      <c r="B48" s="24" t="s">
        <v>70</v>
      </c>
      <c r="C48" s="44"/>
      <c r="D48" s="78">
        <v>0</v>
      </c>
      <c r="E48" s="72"/>
      <c r="F48" s="78">
        <v>0</v>
      </c>
      <c r="G48" s="72"/>
      <c r="H48" s="78">
        <v>0</v>
      </c>
      <c r="I48" s="72"/>
      <c r="J48" s="78">
        <v>0</v>
      </c>
      <c r="K48" s="72"/>
      <c r="L48" s="78">
        <v>0</v>
      </c>
      <c r="M48" s="72"/>
      <c r="N48" s="78">
        <v>0</v>
      </c>
      <c r="O48" s="72"/>
      <c r="P48" s="78">
        <v>0</v>
      </c>
      <c r="Q48" s="72"/>
      <c r="R48" s="78">
        <v>0</v>
      </c>
      <c r="S48" s="72"/>
      <c r="T48" s="78">
        <v>0</v>
      </c>
      <c r="U48" s="72"/>
      <c r="V48" s="78">
        <v>0</v>
      </c>
      <c r="W48" s="72"/>
      <c r="X48" s="78">
        <v>0</v>
      </c>
      <c r="Y48" s="72"/>
      <c r="Z48" s="78">
        <v>0</v>
      </c>
      <c r="AA48" s="72"/>
      <c r="AB48" s="78">
        <v>0</v>
      </c>
      <c r="AC48" s="72"/>
      <c r="AD48" s="78">
        <v>0</v>
      </c>
      <c r="AE48" s="72"/>
      <c r="AF48" s="78">
        <v>0</v>
      </c>
      <c r="AG48" s="71"/>
      <c r="AH48" s="61" t="s">
        <v>192</v>
      </c>
      <c r="AI48" s="111"/>
    </row>
    <row r="49" spans="1:35" s="43" customFormat="1" ht="12.75">
      <c r="A49" s="34"/>
      <c r="B49" s="95"/>
      <c r="C49" s="44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1"/>
      <c r="AH49" s="45" t="s">
        <v>192</v>
      </c>
      <c r="AI49" s="44"/>
    </row>
    <row r="50" spans="1:35" s="43" customFormat="1" ht="12.75">
      <c r="A50" s="34"/>
      <c r="B50" s="95"/>
      <c r="C50" s="44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1"/>
      <c r="AH50" s="45" t="s">
        <v>192</v>
      </c>
      <c r="AI50" s="44"/>
    </row>
    <row r="51" spans="1:35" s="43" customFormat="1" ht="12.75">
      <c r="A51" s="34"/>
      <c r="B51" s="35"/>
      <c r="C51" s="44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1"/>
      <c r="AH51" s="45" t="s">
        <v>192</v>
      </c>
      <c r="AI51" s="44"/>
    </row>
    <row r="52" spans="1:35" s="43" customFormat="1" ht="51">
      <c r="A52" s="34" t="s">
        <v>68</v>
      </c>
      <c r="B52" s="24" t="s">
        <v>71</v>
      </c>
      <c r="C52" s="44"/>
      <c r="D52" s="78">
        <v>0</v>
      </c>
      <c r="E52" s="72"/>
      <c r="F52" s="78">
        <v>0</v>
      </c>
      <c r="G52" s="72"/>
      <c r="H52" s="78">
        <v>0</v>
      </c>
      <c r="I52" s="72"/>
      <c r="J52" s="78">
        <v>0</v>
      </c>
      <c r="K52" s="72"/>
      <c r="L52" s="78">
        <v>0</v>
      </c>
      <c r="M52" s="72"/>
      <c r="N52" s="78">
        <v>0</v>
      </c>
      <c r="O52" s="72"/>
      <c r="P52" s="78">
        <v>0</v>
      </c>
      <c r="Q52" s="72"/>
      <c r="R52" s="78">
        <v>0</v>
      </c>
      <c r="S52" s="72"/>
      <c r="T52" s="78">
        <v>0</v>
      </c>
      <c r="U52" s="72"/>
      <c r="V52" s="78">
        <v>0</v>
      </c>
      <c r="W52" s="72"/>
      <c r="X52" s="78">
        <v>0</v>
      </c>
      <c r="Y52" s="72"/>
      <c r="Z52" s="78">
        <v>0</v>
      </c>
      <c r="AA52" s="72"/>
      <c r="AB52" s="78">
        <v>0</v>
      </c>
      <c r="AC52" s="72"/>
      <c r="AD52" s="78">
        <v>0</v>
      </c>
      <c r="AE52" s="72"/>
      <c r="AF52" s="78">
        <v>0</v>
      </c>
      <c r="AG52" s="71"/>
      <c r="AH52" s="61" t="s">
        <v>192</v>
      </c>
      <c r="AI52" s="111"/>
    </row>
    <row r="53" spans="1:35" s="43" customFormat="1" ht="12.75">
      <c r="A53" s="34"/>
      <c r="B53" s="96"/>
      <c r="C53" s="44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44" t="s">
        <v>192</v>
      </c>
      <c r="AI53" s="44"/>
    </row>
    <row r="54" spans="1:35" s="43" customFormat="1" ht="12.75">
      <c r="A54" s="34"/>
      <c r="B54" s="96"/>
      <c r="C54" s="44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44" t="s">
        <v>192</v>
      </c>
      <c r="AI54" s="44"/>
    </row>
    <row r="55" spans="1:35" s="43" customFormat="1" ht="12.75">
      <c r="A55" s="34"/>
      <c r="B55" s="35"/>
      <c r="C55" s="44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1"/>
      <c r="AH55" s="45" t="s">
        <v>192</v>
      </c>
      <c r="AI55" s="44"/>
    </row>
    <row r="56" spans="1:35" s="43" customFormat="1" ht="51">
      <c r="A56" s="34" t="s">
        <v>68</v>
      </c>
      <c r="B56" s="24" t="s">
        <v>72</v>
      </c>
      <c r="C56" s="44"/>
      <c r="D56" s="78">
        <v>0</v>
      </c>
      <c r="E56" s="72"/>
      <c r="F56" s="78">
        <v>0</v>
      </c>
      <c r="G56" s="72"/>
      <c r="H56" s="78">
        <v>0</v>
      </c>
      <c r="I56" s="72"/>
      <c r="J56" s="78">
        <v>0</v>
      </c>
      <c r="K56" s="72"/>
      <c r="L56" s="78">
        <v>0</v>
      </c>
      <c r="M56" s="72"/>
      <c r="N56" s="78">
        <v>0</v>
      </c>
      <c r="O56" s="72"/>
      <c r="P56" s="78">
        <v>0</v>
      </c>
      <c r="Q56" s="72"/>
      <c r="R56" s="78">
        <v>0</v>
      </c>
      <c r="S56" s="72"/>
      <c r="T56" s="78">
        <v>0</v>
      </c>
      <c r="U56" s="72"/>
      <c r="V56" s="78">
        <v>0</v>
      </c>
      <c r="W56" s="72"/>
      <c r="X56" s="78">
        <v>0</v>
      </c>
      <c r="Y56" s="72"/>
      <c r="Z56" s="78">
        <v>0</v>
      </c>
      <c r="AA56" s="72"/>
      <c r="AB56" s="78">
        <v>0</v>
      </c>
      <c r="AC56" s="72"/>
      <c r="AD56" s="78">
        <v>0</v>
      </c>
      <c r="AE56" s="72"/>
      <c r="AF56" s="78">
        <v>0</v>
      </c>
      <c r="AG56" s="71"/>
      <c r="AH56" s="61" t="s">
        <v>192</v>
      </c>
      <c r="AI56" s="111"/>
    </row>
    <row r="57" spans="1:35" s="43" customFormat="1" ht="12.75">
      <c r="A57" s="34"/>
      <c r="B57" s="24"/>
      <c r="C57" s="44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44" t="s">
        <v>192</v>
      </c>
      <c r="AI57" s="44"/>
    </row>
    <row r="58" spans="1:35" s="43" customFormat="1" ht="12.75">
      <c r="A58" s="34"/>
      <c r="B58" s="35"/>
      <c r="C58" s="44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1"/>
      <c r="AH58" s="45" t="s">
        <v>192</v>
      </c>
      <c r="AI58" s="44"/>
    </row>
    <row r="59" spans="1:35" s="43" customFormat="1" ht="27">
      <c r="A59" s="34" t="s">
        <v>73</v>
      </c>
      <c r="B59" s="37" t="s">
        <v>69</v>
      </c>
      <c r="C59" s="44"/>
      <c r="D59" s="78">
        <v>0</v>
      </c>
      <c r="E59" s="72"/>
      <c r="F59" s="78">
        <v>0</v>
      </c>
      <c r="G59" s="72"/>
      <c r="H59" s="78">
        <v>0</v>
      </c>
      <c r="I59" s="72"/>
      <c r="J59" s="78">
        <v>0</v>
      </c>
      <c r="K59" s="72"/>
      <c r="L59" s="78">
        <v>0</v>
      </c>
      <c r="M59" s="72"/>
      <c r="N59" s="78">
        <v>0</v>
      </c>
      <c r="O59" s="72"/>
      <c r="P59" s="78">
        <v>0</v>
      </c>
      <c r="Q59" s="72"/>
      <c r="R59" s="78">
        <v>0</v>
      </c>
      <c r="S59" s="72"/>
      <c r="T59" s="78">
        <v>0</v>
      </c>
      <c r="U59" s="72"/>
      <c r="V59" s="78">
        <v>0</v>
      </c>
      <c r="W59" s="72"/>
      <c r="X59" s="78">
        <v>0</v>
      </c>
      <c r="Y59" s="72"/>
      <c r="Z59" s="78">
        <v>0</v>
      </c>
      <c r="AA59" s="72"/>
      <c r="AB59" s="78">
        <v>0</v>
      </c>
      <c r="AC59" s="72"/>
      <c r="AD59" s="78">
        <v>0</v>
      </c>
      <c r="AE59" s="72"/>
      <c r="AF59" s="78">
        <v>0</v>
      </c>
      <c r="AG59" s="71"/>
      <c r="AH59" s="61" t="s">
        <v>192</v>
      </c>
      <c r="AI59" s="111"/>
    </row>
    <row r="60" spans="1:35" s="43" customFormat="1" ht="51">
      <c r="A60" s="34" t="s">
        <v>73</v>
      </c>
      <c r="B60" s="24" t="s">
        <v>70</v>
      </c>
      <c r="C60" s="44"/>
      <c r="D60" s="78">
        <v>0</v>
      </c>
      <c r="E60" s="72"/>
      <c r="F60" s="78">
        <v>0</v>
      </c>
      <c r="G60" s="72"/>
      <c r="H60" s="78">
        <v>0</v>
      </c>
      <c r="I60" s="72"/>
      <c r="J60" s="78">
        <v>0</v>
      </c>
      <c r="K60" s="72"/>
      <c r="L60" s="78">
        <v>0</v>
      </c>
      <c r="M60" s="72"/>
      <c r="N60" s="78">
        <v>0</v>
      </c>
      <c r="O60" s="72"/>
      <c r="P60" s="78">
        <v>0</v>
      </c>
      <c r="Q60" s="72"/>
      <c r="R60" s="78">
        <v>0</v>
      </c>
      <c r="S60" s="72"/>
      <c r="T60" s="78">
        <v>0</v>
      </c>
      <c r="U60" s="72"/>
      <c r="V60" s="78">
        <v>0</v>
      </c>
      <c r="W60" s="72"/>
      <c r="X60" s="78">
        <v>0</v>
      </c>
      <c r="Y60" s="72"/>
      <c r="Z60" s="78">
        <v>0</v>
      </c>
      <c r="AA60" s="72"/>
      <c r="AB60" s="78">
        <v>0</v>
      </c>
      <c r="AC60" s="72"/>
      <c r="AD60" s="78">
        <v>0</v>
      </c>
      <c r="AE60" s="72"/>
      <c r="AF60" s="78">
        <v>0</v>
      </c>
      <c r="AG60" s="71"/>
      <c r="AH60" s="61" t="s">
        <v>192</v>
      </c>
      <c r="AI60" s="111"/>
    </row>
    <row r="61" spans="1:35" s="43" customFormat="1" ht="12.75">
      <c r="A61" s="34"/>
      <c r="B61" s="95"/>
      <c r="C61" s="44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1"/>
      <c r="AH61" s="45" t="s">
        <v>192</v>
      </c>
      <c r="AI61" s="44"/>
    </row>
    <row r="62" spans="1:35" s="43" customFormat="1" ht="12.75">
      <c r="A62" s="34"/>
      <c r="B62" s="95"/>
      <c r="C62" s="44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1"/>
      <c r="AH62" s="45" t="s">
        <v>192</v>
      </c>
      <c r="AI62" s="44"/>
    </row>
    <row r="63" spans="1:35" s="43" customFormat="1" ht="12.75">
      <c r="A63" s="34"/>
      <c r="B63" s="35"/>
      <c r="C63" s="44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1"/>
      <c r="AH63" s="45" t="s">
        <v>192</v>
      </c>
      <c r="AI63" s="44"/>
    </row>
    <row r="64" spans="1:35" s="43" customFormat="1" ht="51">
      <c r="A64" s="34" t="s">
        <v>73</v>
      </c>
      <c r="B64" s="24" t="s">
        <v>71</v>
      </c>
      <c r="C64" s="44"/>
      <c r="D64" s="78">
        <v>0</v>
      </c>
      <c r="E64" s="72"/>
      <c r="F64" s="78">
        <v>0</v>
      </c>
      <c r="G64" s="72"/>
      <c r="H64" s="78">
        <v>0</v>
      </c>
      <c r="I64" s="72"/>
      <c r="J64" s="78">
        <v>0</v>
      </c>
      <c r="K64" s="72"/>
      <c r="L64" s="78">
        <v>0</v>
      </c>
      <c r="M64" s="72"/>
      <c r="N64" s="78">
        <v>0</v>
      </c>
      <c r="O64" s="72"/>
      <c r="P64" s="78">
        <v>0</v>
      </c>
      <c r="Q64" s="72"/>
      <c r="R64" s="78">
        <v>0</v>
      </c>
      <c r="S64" s="72"/>
      <c r="T64" s="78">
        <v>0</v>
      </c>
      <c r="U64" s="72"/>
      <c r="V64" s="78">
        <v>0</v>
      </c>
      <c r="W64" s="72"/>
      <c r="X64" s="78">
        <v>0</v>
      </c>
      <c r="Y64" s="72"/>
      <c r="Z64" s="78">
        <v>0</v>
      </c>
      <c r="AA64" s="72"/>
      <c r="AB64" s="78">
        <v>0</v>
      </c>
      <c r="AC64" s="72"/>
      <c r="AD64" s="78">
        <v>0</v>
      </c>
      <c r="AE64" s="72"/>
      <c r="AF64" s="78">
        <v>0</v>
      </c>
      <c r="AG64" s="71"/>
      <c r="AH64" s="61" t="s">
        <v>192</v>
      </c>
      <c r="AI64" s="111"/>
    </row>
    <row r="65" spans="1:35" s="43" customFormat="1" ht="12.75">
      <c r="A65" s="34"/>
      <c r="B65" s="95"/>
      <c r="C65" s="44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1"/>
      <c r="AH65" s="45" t="s">
        <v>192</v>
      </c>
      <c r="AI65" s="44"/>
    </row>
    <row r="66" spans="1:35" s="43" customFormat="1" ht="12.75">
      <c r="A66" s="34"/>
      <c r="B66" s="95"/>
      <c r="C66" s="44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1"/>
      <c r="AH66" s="45" t="s">
        <v>192</v>
      </c>
      <c r="AI66" s="44"/>
    </row>
    <row r="67" spans="1:35" s="43" customFormat="1" ht="12.75">
      <c r="A67" s="34"/>
      <c r="B67" s="35"/>
      <c r="C67" s="44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1"/>
      <c r="AH67" s="45" t="s">
        <v>192</v>
      </c>
      <c r="AI67" s="44"/>
    </row>
    <row r="68" spans="1:35" s="43" customFormat="1" ht="51">
      <c r="A68" s="34" t="s">
        <v>73</v>
      </c>
      <c r="B68" s="24" t="s">
        <v>74</v>
      </c>
      <c r="C68" s="44"/>
      <c r="D68" s="78">
        <v>0</v>
      </c>
      <c r="E68" s="72"/>
      <c r="F68" s="78">
        <v>0</v>
      </c>
      <c r="G68" s="72"/>
      <c r="H68" s="78">
        <v>0</v>
      </c>
      <c r="I68" s="72"/>
      <c r="J68" s="78">
        <v>0</v>
      </c>
      <c r="K68" s="72"/>
      <c r="L68" s="78">
        <v>0</v>
      </c>
      <c r="M68" s="72"/>
      <c r="N68" s="78">
        <v>0</v>
      </c>
      <c r="O68" s="72"/>
      <c r="P68" s="78">
        <v>0</v>
      </c>
      <c r="Q68" s="72"/>
      <c r="R68" s="78">
        <v>0</v>
      </c>
      <c r="S68" s="72"/>
      <c r="T68" s="78">
        <v>0</v>
      </c>
      <c r="U68" s="72"/>
      <c r="V68" s="78">
        <v>0</v>
      </c>
      <c r="W68" s="72"/>
      <c r="X68" s="78">
        <v>0</v>
      </c>
      <c r="Y68" s="72"/>
      <c r="Z68" s="78">
        <v>0</v>
      </c>
      <c r="AA68" s="72"/>
      <c r="AB68" s="78">
        <v>0</v>
      </c>
      <c r="AC68" s="72"/>
      <c r="AD68" s="78">
        <v>0</v>
      </c>
      <c r="AE68" s="72"/>
      <c r="AF68" s="78">
        <v>0</v>
      </c>
      <c r="AG68" s="71"/>
      <c r="AH68" s="61" t="s">
        <v>192</v>
      </c>
      <c r="AI68" s="111"/>
    </row>
    <row r="69" spans="1:35" s="43" customFormat="1" ht="12.75">
      <c r="A69" s="34"/>
      <c r="B69" s="95"/>
      <c r="C69" s="44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1"/>
      <c r="AH69" s="45" t="s">
        <v>192</v>
      </c>
      <c r="AI69" s="44"/>
    </row>
    <row r="70" spans="1:35" s="43" customFormat="1" ht="12.75">
      <c r="A70" s="34"/>
      <c r="B70" s="95"/>
      <c r="C70" s="44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1"/>
      <c r="AH70" s="45" t="s">
        <v>192</v>
      </c>
      <c r="AI70" s="44"/>
    </row>
    <row r="71" spans="1:35" s="43" customFormat="1" ht="12.75">
      <c r="A71" s="34"/>
      <c r="B71" s="35"/>
      <c r="C71" s="44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1"/>
      <c r="AH71" s="45" t="s">
        <v>192</v>
      </c>
      <c r="AI71" s="44"/>
    </row>
    <row r="72" spans="1:35" s="92" customFormat="1" ht="51">
      <c r="A72" s="30" t="s">
        <v>75</v>
      </c>
      <c r="B72" s="31" t="s">
        <v>76</v>
      </c>
      <c r="C72" s="49"/>
      <c r="D72" s="80">
        <v>2.2462396440677965</v>
      </c>
      <c r="E72" s="80"/>
      <c r="F72" s="80">
        <v>4.9166203596181903</v>
      </c>
      <c r="G72" s="80"/>
      <c r="H72" s="80">
        <v>0</v>
      </c>
      <c r="I72" s="80"/>
      <c r="J72" s="80">
        <v>0</v>
      </c>
      <c r="K72" s="80"/>
      <c r="L72" s="80">
        <v>5.5455112399999997</v>
      </c>
      <c r="M72" s="80"/>
      <c r="N72" s="80">
        <v>0</v>
      </c>
      <c r="O72" s="80"/>
      <c r="P72" s="80">
        <v>3.2256987100000001</v>
      </c>
      <c r="Q72" s="80"/>
      <c r="R72" s="80">
        <v>0</v>
      </c>
      <c r="S72" s="80"/>
      <c r="T72" s="80">
        <v>2.3198125300000001</v>
      </c>
      <c r="U72" s="80"/>
      <c r="V72" s="80">
        <v>0</v>
      </c>
      <c r="W72" s="80"/>
      <c r="X72" s="80">
        <v>0</v>
      </c>
      <c r="Y72" s="80"/>
      <c r="Z72" s="80">
        <v>0</v>
      </c>
      <c r="AA72" s="80"/>
      <c r="AB72" s="80">
        <v>0</v>
      </c>
      <c r="AC72" s="80"/>
      <c r="AD72" s="80">
        <v>0</v>
      </c>
      <c r="AE72" s="80"/>
      <c r="AF72" s="80">
        <v>5.5455112399999997</v>
      </c>
      <c r="AG72" s="81"/>
      <c r="AH72" s="63" t="s">
        <v>192</v>
      </c>
      <c r="AI72" s="114"/>
    </row>
    <row r="73" spans="1:35" s="43" customFormat="1" ht="38.25">
      <c r="A73" s="34" t="s">
        <v>77</v>
      </c>
      <c r="B73" s="24" t="s">
        <v>78</v>
      </c>
      <c r="C73" s="44"/>
      <c r="D73" s="72">
        <v>0.7227514067796611</v>
      </c>
      <c r="E73" s="72"/>
      <c r="F73" s="72">
        <v>0</v>
      </c>
      <c r="G73" s="72"/>
      <c r="H73" s="72">
        <v>0</v>
      </c>
      <c r="I73" s="72"/>
      <c r="J73" s="72">
        <v>0</v>
      </c>
      <c r="K73" s="72"/>
      <c r="L73" s="72">
        <v>3.0708692199999996</v>
      </c>
      <c r="M73" s="72"/>
      <c r="N73" s="72">
        <v>0</v>
      </c>
      <c r="O73" s="72"/>
      <c r="P73" s="72">
        <v>2.4272751299999999</v>
      </c>
      <c r="Q73" s="72"/>
      <c r="R73" s="72">
        <v>0</v>
      </c>
      <c r="S73" s="72"/>
      <c r="T73" s="72">
        <v>0.64359409000000012</v>
      </c>
      <c r="U73" s="72"/>
      <c r="V73" s="72">
        <v>0</v>
      </c>
      <c r="W73" s="72"/>
      <c r="X73" s="72">
        <v>0</v>
      </c>
      <c r="Y73" s="72"/>
      <c r="Z73" s="72">
        <v>0</v>
      </c>
      <c r="AA73" s="72"/>
      <c r="AB73" s="72">
        <v>0</v>
      </c>
      <c r="AC73" s="72"/>
      <c r="AD73" s="72">
        <v>0</v>
      </c>
      <c r="AE73" s="72"/>
      <c r="AF73" s="72">
        <v>3.0708692199999996</v>
      </c>
      <c r="AG73" s="71"/>
      <c r="AH73" s="60" t="s">
        <v>192</v>
      </c>
      <c r="AI73" s="111"/>
    </row>
    <row r="74" spans="1:35" s="93" customFormat="1" ht="25.5">
      <c r="A74" s="32" t="s">
        <v>77</v>
      </c>
      <c r="B74" s="36" t="s">
        <v>134</v>
      </c>
      <c r="C74" s="50" t="s">
        <v>159</v>
      </c>
      <c r="D74" s="77">
        <v>0.37023372881355932</v>
      </c>
      <c r="E74" s="76" t="s">
        <v>180</v>
      </c>
      <c r="F74" s="76" t="s">
        <v>180</v>
      </c>
      <c r="G74" s="76" t="s">
        <v>180</v>
      </c>
      <c r="H74" s="77" t="s">
        <v>180</v>
      </c>
      <c r="I74" s="76" t="s">
        <v>180</v>
      </c>
      <c r="J74" s="77" t="s">
        <v>180</v>
      </c>
      <c r="K74" s="76" t="s">
        <v>180</v>
      </c>
      <c r="L74" s="77">
        <v>1.9437281399999999</v>
      </c>
      <c r="M74" s="76" t="s">
        <v>180</v>
      </c>
      <c r="N74" s="77"/>
      <c r="O74" s="76" t="s">
        <v>180</v>
      </c>
      <c r="P74" s="77">
        <v>1.9437281399999999</v>
      </c>
      <c r="Q74" s="76" t="s">
        <v>180</v>
      </c>
      <c r="R74" s="77"/>
      <c r="S74" s="76" t="s">
        <v>180</v>
      </c>
      <c r="T74" s="77"/>
      <c r="U74" s="76" t="s">
        <v>180</v>
      </c>
      <c r="V74" s="77"/>
      <c r="W74" s="76" t="s">
        <v>180</v>
      </c>
      <c r="X74" s="77"/>
      <c r="Y74" s="76" t="s">
        <v>180</v>
      </c>
      <c r="Z74" s="77"/>
      <c r="AA74" s="76" t="s">
        <v>180</v>
      </c>
      <c r="AB74" s="77"/>
      <c r="AC74" s="76" t="s">
        <v>180</v>
      </c>
      <c r="AD74" s="77"/>
      <c r="AE74" s="76" t="s">
        <v>180</v>
      </c>
      <c r="AF74" s="77">
        <v>1.9437281399999999</v>
      </c>
      <c r="AG74" s="79" t="s">
        <v>180</v>
      </c>
      <c r="AH74" s="64" t="s">
        <v>192</v>
      </c>
      <c r="AI74" s="115" t="s">
        <v>181</v>
      </c>
    </row>
    <row r="75" spans="1:35" s="93" customFormat="1" ht="38.25">
      <c r="A75" s="32" t="s">
        <v>77</v>
      </c>
      <c r="B75" s="36" t="s">
        <v>135</v>
      </c>
      <c r="C75" s="50" t="s">
        <v>160</v>
      </c>
      <c r="D75" s="77">
        <v>8.6587627118644067E-2</v>
      </c>
      <c r="E75" s="76" t="s">
        <v>180</v>
      </c>
      <c r="F75" s="76" t="s">
        <v>180</v>
      </c>
      <c r="G75" s="76" t="s">
        <v>180</v>
      </c>
      <c r="H75" s="77" t="s">
        <v>180</v>
      </c>
      <c r="I75" s="76" t="s">
        <v>180</v>
      </c>
      <c r="J75" s="77" t="s">
        <v>180</v>
      </c>
      <c r="K75" s="76" t="s">
        <v>180</v>
      </c>
      <c r="L75" s="77">
        <v>0.48354699000000001</v>
      </c>
      <c r="M75" s="76" t="s">
        <v>180</v>
      </c>
      <c r="N75" s="77"/>
      <c r="O75" s="76" t="s">
        <v>180</v>
      </c>
      <c r="P75" s="77">
        <v>0.48354699000000001</v>
      </c>
      <c r="Q75" s="76" t="s">
        <v>180</v>
      </c>
      <c r="R75" s="77"/>
      <c r="S75" s="76" t="s">
        <v>180</v>
      </c>
      <c r="T75" s="77"/>
      <c r="U75" s="76" t="s">
        <v>180</v>
      </c>
      <c r="V75" s="77"/>
      <c r="W75" s="76" t="s">
        <v>180</v>
      </c>
      <c r="X75" s="77"/>
      <c r="Y75" s="76" t="s">
        <v>180</v>
      </c>
      <c r="Z75" s="77"/>
      <c r="AA75" s="76" t="s">
        <v>180</v>
      </c>
      <c r="AB75" s="77"/>
      <c r="AC75" s="76" t="s">
        <v>180</v>
      </c>
      <c r="AD75" s="77"/>
      <c r="AE75" s="76" t="s">
        <v>180</v>
      </c>
      <c r="AF75" s="77">
        <v>0.48354699000000001</v>
      </c>
      <c r="AG75" s="79" t="s">
        <v>180</v>
      </c>
      <c r="AH75" s="64" t="s">
        <v>192</v>
      </c>
      <c r="AI75" s="115" t="s">
        <v>181</v>
      </c>
    </row>
    <row r="76" spans="1:35" s="93" customFormat="1" ht="63.75">
      <c r="A76" s="32" t="s">
        <v>77</v>
      </c>
      <c r="B76" s="36" t="s">
        <v>136</v>
      </c>
      <c r="C76" s="50" t="s">
        <v>161</v>
      </c>
      <c r="D76" s="77">
        <v>0.12517809322033899</v>
      </c>
      <c r="E76" s="76" t="s">
        <v>180</v>
      </c>
      <c r="F76" s="76" t="s">
        <v>180</v>
      </c>
      <c r="G76" s="76" t="s">
        <v>180</v>
      </c>
      <c r="H76" s="77" t="s">
        <v>180</v>
      </c>
      <c r="I76" s="76" t="s">
        <v>180</v>
      </c>
      <c r="J76" s="77" t="s">
        <v>180</v>
      </c>
      <c r="K76" s="76" t="s">
        <v>180</v>
      </c>
      <c r="L76" s="77">
        <v>0.62478695000000006</v>
      </c>
      <c r="M76" s="76" t="s">
        <v>180</v>
      </c>
      <c r="N76" s="77"/>
      <c r="O76" s="76" t="s">
        <v>180</v>
      </c>
      <c r="P76" s="77"/>
      <c r="Q76" s="76" t="s">
        <v>180</v>
      </c>
      <c r="R76" s="77"/>
      <c r="S76" s="76" t="s">
        <v>180</v>
      </c>
      <c r="T76" s="77">
        <v>0.62478695000000006</v>
      </c>
      <c r="U76" s="76" t="s">
        <v>180</v>
      </c>
      <c r="V76" s="77"/>
      <c r="W76" s="76" t="s">
        <v>180</v>
      </c>
      <c r="X76" s="77"/>
      <c r="Y76" s="76" t="s">
        <v>180</v>
      </c>
      <c r="Z76" s="77"/>
      <c r="AA76" s="76" t="s">
        <v>180</v>
      </c>
      <c r="AB76" s="77"/>
      <c r="AC76" s="76" t="s">
        <v>180</v>
      </c>
      <c r="AD76" s="77"/>
      <c r="AE76" s="76" t="s">
        <v>180</v>
      </c>
      <c r="AF76" s="77">
        <v>0.62478695000000006</v>
      </c>
      <c r="AG76" s="79" t="s">
        <v>180</v>
      </c>
      <c r="AH76" s="64" t="s">
        <v>192</v>
      </c>
      <c r="AI76" s="115" t="s">
        <v>181</v>
      </c>
    </row>
    <row r="77" spans="1:35" s="93" customFormat="1" ht="38.25">
      <c r="A77" s="32" t="s">
        <v>77</v>
      </c>
      <c r="B77" s="36" t="s">
        <v>137</v>
      </c>
      <c r="C77" s="50" t="s">
        <v>162</v>
      </c>
      <c r="D77" s="77">
        <v>0.14075195762711865</v>
      </c>
      <c r="E77" s="76" t="s">
        <v>180</v>
      </c>
      <c r="F77" s="76" t="s">
        <v>180</v>
      </c>
      <c r="G77" s="76" t="s">
        <v>180</v>
      </c>
      <c r="H77" s="77" t="s">
        <v>180</v>
      </c>
      <c r="I77" s="76" t="s">
        <v>180</v>
      </c>
      <c r="J77" s="77" t="s">
        <v>180</v>
      </c>
      <c r="K77" s="76" t="s">
        <v>180</v>
      </c>
      <c r="L77" s="77">
        <v>1.880714E-2</v>
      </c>
      <c r="M77" s="76" t="s">
        <v>180</v>
      </c>
      <c r="N77" s="77"/>
      <c r="O77" s="76" t="s">
        <v>180</v>
      </c>
      <c r="P77" s="77"/>
      <c r="Q77" s="76" t="s">
        <v>180</v>
      </c>
      <c r="R77" s="77"/>
      <c r="S77" s="76" t="s">
        <v>180</v>
      </c>
      <c r="T77" s="77">
        <v>1.880714E-2</v>
      </c>
      <c r="U77" s="76" t="s">
        <v>180</v>
      </c>
      <c r="V77" s="77"/>
      <c r="W77" s="76" t="s">
        <v>180</v>
      </c>
      <c r="X77" s="77"/>
      <c r="Y77" s="76" t="s">
        <v>180</v>
      </c>
      <c r="Z77" s="77"/>
      <c r="AA77" s="76" t="s">
        <v>180</v>
      </c>
      <c r="AB77" s="77"/>
      <c r="AC77" s="76" t="s">
        <v>180</v>
      </c>
      <c r="AD77" s="77"/>
      <c r="AE77" s="76" t="s">
        <v>180</v>
      </c>
      <c r="AF77" s="77">
        <v>1.880714E-2</v>
      </c>
      <c r="AG77" s="79" t="s">
        <v>180</v>
      </c>
      <c r="AH77" s="64" t="s">
        <v>192</v>
      </c>
      <c r="AI77" s="115" t="s">
        <v>181</v>
      </c>
    </row>
    <row r="78" spans="1:35" s="43" customFormat="1" ht="12.75">
      <c r="A78" s="34"/>
      <c r="B78" s="35"/>
      <c r="C78" s="44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1"/>
      <c r="AH78" s="45" t="s">
        <v>192</v>
      </c>
      <c r="AI78" s="44"/>
    </row>
    <row r="79" spans="1:35" s="43" customFormat="1" ht="66" customHeight="1">
      <c r="A79" s="34" t="s">
        <v>79</v>
      </c>
      <c r="B79" s="24" t="s">
        <v>80</v>
      </c>
      <c r="C79" s="44"/>
      <c r="D79" s="78">
        <v>1.5234882372881355</v>
      </c>
      <c r="E79" s="72"/>
      <c r="F79" s="78">
        <v>4.9166203596181903</v>
      </c>
      <c r="G79" s="72"/>
      <c r="H79" s="78">
        <v>0</v>
      </c>
      <c r="I79" s="72"/>
      <c r="J79" s="78">
        <v>0</v>
      </c>
      <c r="K79" s="72"/>
      <c r="L79" s="78">
        <v>2.4746420200000001</v>
      </c>
      <c r="M79" s="72"/>
      <c r="N79" s="78">
        <v>0</v>
      </c>
      <c r="O79" s="72"/>
      <c r="P79" s="78">
        <v>0.79842358000000002</v>
      </c>
      <c r="Q79" s="72"/>
      <c r="R79" s="78">
        <v>0</v>
      </c>
      <c r="S79" s="72"/>
      <c r="T79" s="78">
        <v>1.67621844</v>
      </c>
      <c r="U79" s="72"/>
      <c r="V79" s="78">
        <v>0</v>
      </c>
      <c r="W79" s="72"/>
      <c r="X79" s="78">
        <v>0</v>
      </c>
      <c r="Y79" s="72"/>
      <c r="Z79" s="78">
        <v>0</v>
      </c>
      <c r="AA79" s="72"/>
      <c r="AB79" s="78">
        <v>0</v>
      </c>
      <c r="AC79" s="72"/>
      <c r="AD79" s="78">
        <v>0</v>
      </c>
      <c r="AE79" s="72"/>
      <c r="AF79" s="78">
        <v>2.4746420200000001</v>
      </c>
      <c r="AG79" s="71"/>
      <c r="AH79" s="61" t="s">
        <v>192</v>
      </c>
      <c r="AI79" s="111"/>
    </row>
    <row r="80" spans="1:35" s="93" customFormat="1" ht="38.25">
      <c r="A80" s="32" t="s">
        <v>79</v>
      </c>
      <c r="B80" s="36" t="s">
        <v>138</v>
      </c>
      <c r="C80" s="50" t="s">
        <v>163</v>
      </c>
      <c r="D80" s="77">
        <v>0.50993574576271194</v>
      </c>
      <c r="E80" s="76" t="s">
        <v>180</v>
      </c>
      <c r="F80" s="77">
        <v>3.0161395222205702</v>
      </c>
      <c r="G80" s="76" t="s">
        <v>180</v>
      </c>
      <c r="H80" s="77">
        <v>0</v>
      </c>
      <c r="I80" s="76" t="s">
        <v>180</v>
      </c>
      <c r="J80" s="77">
        <v>0</v>
      </c>
      <c r="K80" s="76" t="s">
        <v>180</v>
      </c>
      <c r="L80" s="77">
        <v>0</v>
      </c>
      <c r="M80" s="76" t="s">
        <v>180</v>
      </c>
      <c r="N80" s="77"/>
      <c r="O80" s="76" t="s">
        <v>180</v>
      </c>
      <c r="P80" s="77"/>
      <c r="Q80" s="76" t="s">
        <v>180</v>
      </c>
      <c r="R80" s="77"/>
      <c r="S80" s="76" t="s">
        <v>180</v>
      </c>
      <c r="T80" s="77"/>
      <c r="U80" s="76" t="s">
        <v>180</v>
      </c>
      <c r="V80" s="77"/>
      <c r="W80" s="76" t="s">
        <v>180</v>
      </c>
      <c r="X80" s="77"/>
      <c r="Y80" s="76" t="s">
        <v>180</v>
      </c>
      <c r="Z80" s="77"/>
      <c r="AA80" s="76" t="s">
        <v>180</v>
      </c>
      <c r="AB80" s="77"/>
      <c r="AC80" s="76" t="s">
        <v>180</v>
      </c>
      <c r="AD80" s="77"/>
      <c r="AE80" s="76" t="s">
        <v>180</v>
      </c>
      <c r="AF80" s="77">
        <v>0</v>
      </c>
      <c r="AG80" s="79" t="s">
        <v>180</v>
      </c>
      <c r="AH80" s="64" t="s">
        <v>192</v>
      </c>
      <c r="AI80" s="115"/>
    </row>
    <row r="81" spans="1:35" s="93" customFormat="1" ht="38.25">
      <c r="A81" s="32" t="s">
        <v>79</v>
      </c>
      <c r="B81" s="36" t="s">
        <v>139</v>
      </c>
      <c r="C81" s="50" t="s">
        <v>164</v>
      </c>
      <c r="D81" s="77">
        <v>0.38980969491525425</v>
      </c>
      <c r="E81" s="76" t="s">
        <v>180</v>
      </c>
      <c r="F81" s="77">
        <v>1.9004808373976203</v>
      </c>
      <c r="G81" s="76" t="s">
        <v>180</v>
      </c>
      <c r="H81" s="77">
        <v>0</v>
      </c>
      <c r="I81" s="76" t="s">
        <v>180</v>
      </c>
      <c r="J81" s="77">
        <v>0</v>
      </c>
      <c r="K81" s="76" t="s">
        <v>180</v>
      </c>
      <c r="L81" s="77">
        <v>0</v>
      </c>
      <c r="M81" s="76" t="s">
        <v>180</v>
      </c>
      <c r="N81" s="77"/>
      <c r="O81" s="76" t="s">
        <v>180</v>
      </c>
      <c r="P81" s="77"/>
      <c r="Q81" s="76" t="s">
        <v>180</v>
      </c>
      <c r="R81" s="77"/>
      <c r="S81" s="76" t="s">
        <v>180</v>
      </c>
      <c r="T81" s="77"/>
      <c r="U81" s="76" t="s">
        <v>180</v>
      </c>
      <c r="V81" s="77"/>
      <c r="W81" s="76" t="s">
        <v>180</v>
      </c>
      <c r="X81" s="77"/>
      <c r="Y81" s="76" t="s">
        <v>180</v>
      </c>
      <c r="Z81" s="77"/>
      <c r="AA81" s="76" t="s">
        <v>180</v>
      </c>
      <c r="AB81" s="77"/>
      <c r="AC81" s="76" t="s">
        <v>180</v>
      </c>
      <c r="AD81" s="77"/>
      <c r="AE81" s="76" t="s">
        <v>180</v>
      </c>
      <c r="AF81" s="77">
        <v>0</v>
      </c>
      <c r="AG81" s="79" t="s">
        <v>180</v>
      </c>
      <c r="AH81" s="64" t="s">
        <v>192</v>
      </c>
      <c r="AI81" s="115"/>
    </row>
    <row r="82" spans="1:35" s="93" customFormat="1" ht="63.75">
      <c r="A82" s="32" t="s">
        <v>79</v>
      </c>
      <c r="B82" s="36" t="s">
        <v>140</v>
      </c>
      <c r="C82" s="50" t="s">
        <v>165</v>
      </c>
      <c r="D82" s="77">
        <v>0.33461951694915254</v>
      </c>
      <c r="E82" s="76" t="s">
        <v>180</v>
      </c>
      <c r="F82" s="76" t="s">
        <v>180</v>
      </c>
      <c r="G82" s="76" t="s">
        <v>180</v>
      </c>
      <c r="H82" s="77" t="s">
        <v>180</v>
      </c>
      <c r="I82" s="76" t="s">
        <v>180</v>
      </c>
      <c r="J82" s="77" t="s">
        <v>180</v>
      </c>
      <c r="K82" s="76" t="s">
        <v>180</v>
      </c>
      <c r="L82" s="77">
        <v>1.5489309499999999</v>
      </c>
      <c r="M82" s="76" t="s">
        <v>180</v>
      </c>
      <c r="N82" s="77"/>
      <c r="O82" s="76" t="s">
        <v>180</v>
      </c>
      <c r="P82" s="77"/>
      <c r="Q82" s="76" t="s">
        <v>180</v>
      </c>
      <c r="R82" s="77"/>
      <c r="S82" s="76" t="s">
        <v>180</v>
      </c>
      <c r="T82" s="77">
        <v>1.5489309499999999</v>
      </c>
      <c r="U82" s="76" t="s">
        <v>180</v>
      </c>
      <c r="V82" s="77"/>
      <c r="W82" s="76" t="s">
        <v>180</v>
      </c>
      <c r="X82" s="77"/>
      <c r="Y82" s="76" t="s">
        <v>180</v>
      </c>
      <c r="Z82" s="77"/>
      <c r="AA82" s="76" t="s">
        <v>180</v>
      </c>
      <c r="AB82" s="77"/>
      <c r="AC82" s="76" t="s">
        <v>180</v>
      </c>
      <c r="AD82" s="77"/>
      <c r="AE82" s="76" t="s">
        <v>180</v>
      </c>
      <c r="AF82" s="77">
        <v>1.5489309499999999</v>
      </c>
      <c r="AG82" s="79" t="s">
        <v>180</v>
      </c>
      <c r="AH82" s="64" t="s">
        <v>192</v>
      </c>
      <c r="AI82" s="115" t="s">
        <v>181</v>
      </c>
    </row>
    <row r="83" spans="1:35" s="93" customFormat="1" ht="43.5" customHeight="1">
      <c r="A83" s="32" t="s">
        <v>79</v>
      </c>
      <c r="B83" s="36" t="s">
        <v>141</v>
      </c>
      <c r="C83" s="50" t="s">
        <v>166</v>
      </c>
      <c r="D83" s="77">
        <v>9.84552372881356E-2</v>
      </c>
      <c r="E83" s="76" t="s">
        <v>180</v>
      </c>
      <c r="F83" s="76" t="s">
        <v>180</v>
      </c>
      <c r="G83" s="76" t="s">
        <v>180</v>
      </c>
      <c r="H83" s="77" t="s">
        <v>180</v>
      </c>
      <c r="I83" s="76" t="s">
        <v>180</v>
      </c>
      <c r="J83" s="77" t="s">
        <v>180</v>
      </c>
      <c r="K83" s="76" t="s">
        <v>180</v>
      </c>
      <c r="L83" s="77">
        <v>0.12728749</v>
      </c>
      <c r="M83" s="76" t="s">
        <v>180</v>
      </c>
      <c r="N83" s="77"/>
      <c r="O83" s="76" t="s">
        <v>180</v>
      </c>
      <c r="P83" s="77"/>
      <c r="Q83" s="76" t="s">
        <v>180</v>
      </c>
      <c r="R83" s="77"/>
      <c r="S83" s="76" t="s">
        <v>180</v>
      </c>
      <c r="T83" s="77">
        <v>0.12728749</v>
      </c>
      <c r="U83" s="76" t="s">
        <v>180</v>
      </c>
      <c r="V83" s="77"/>
      <c r="W83" s="76" t="s">
        <v>180</v>
      </c>
      <c r="X83" s="77"/>
      <c r="Y83" s="76" t="s">
        <v>180</v>
      </c>
      <c r="Z83" s="77"/>
      <c r="AA83" s="76" t="s">
        <v>180</v>
      </c>
      <c r="AB83" s="77"/>
      <c r="AC83" s="76" t="s">
        <v>180</v>
      </c>
      <c r="AD83" s="77"/>
      <c r="AE83" s="76" t="s">
        <v>180</v>
      </c>
      <c r="AF83" s="77">
        <v>0.12728749</v>
      </c>
      <c r="AG83" s="79" t="s">
        <v>180</v>
      </c>
      <c r="AH83" s="64" t="s">
        <v>192</v>
      </c>
      <c r="AI83" s="115" t="s">
        <v>181</v>
      </c>
    </row>
    <row r="84" spans="1:35" s="93" customFormat="1" ht="25.5">
      <c r="A84" s="32" t="s">
        <v>79</v>
      </c>
      <c r="B84" s="36" t="s">
        <v>142</v>
      </c>
      <c r="C84" s="50" t="s">
        <v>167</v>
      </c>
      <c r="D84" s="77">
        <v>4.825902542372882E-2</v>
      </c>
      <c r="E84" s="76" t="s">
        <v>180</v>
      </c>
      <c r="F84" s="76" t="s">
        <v>180</v>
      </c>
      <c r="G84" s="76" t="s">
        <v>180</v>
      </c>
      <c r="H84" s="77" t="s">
        <v>180</v>
      </c>
      <c r="I84" s="76" t="s">
        <v>180</v>
      </c>
      <c r="J84" s="77" t="s">
        <v>180</v>
      </c>
      <c r="K84" s="76" t="s">
        <v>180</v>
      </c>
      <c r="L84" s="77">
        <v>8.2156090000000001E-2</v>
      </c>
      <c r="M84" s="76" t="s">
        <v>180</v>
      </c>
      <c r="N84" s="77"/>
      <c r="O84" s="76" t="s">
        <v>180</v>
      </c>
      <c r="P84" s="77">
        <v>8.2156090000000001E-2</v>
      </c>
      <c r="Q84" s="76" t="s">
        <v>180</v>
      </c>
      <c r="R84" s="77"/>
      <c r="S84" s="76" t="s">
        <v>180</v>
      </c>
      <c r="T84" s="77"/>
      <c r="U84" s="76" t="s">
        <v>180</v>
      </c>
      <c r="V84" s="77"/>
      <c r="W84" s="76" t="s">
        <v>180</v>
      </c>
      <c r="X84" s="77"/>
      <c r="Y84" s="76" t="s">
        <v>180</v>
      </c>
      <c r="Z84" s="77"/>
      <c r="AA84" s="76" t="s">
        <v>180</v>
      </c>
      <c r="AB84" s="77"/>
      <c r="AC84" s="76" t="s">
        <v>180</v>
      </c>
      <c r="AD84" s="77"/>
      <c r="AE84" s="76" t="s">
        <v>180</v>
      </c>
      <c r="AF84" s="77">
        <v>8.2156090000000001E-2</v>
      </c>
      <c r="AG84" s="79" t="s">
        <v>180</v>
      </c>
      <c r="AH84" s="64" t="s">
        <v>192</v>
      </c>
      <c r="AI84" s="115" t="s">
        <v>181</v>
      </c>
    </row>
    <row r="85" spans="1:35" s="93" customFormat="1" ht="25.5">
      <c r="A85" s="32" t="s">
        <v>79</v>
      </c>
      <c r="B85" s="36" t="s">
        <v>143</v>
      </c>
      <c r="C85" s="50" t="s">
        <v>168</v>
      </c>
      <c r="D85" s="77">
        <v>0.14240901694915253</v>
      </c>
      <c r="E85" s="76" t="s">
        <v>180</v>
      </c>
      <c r="F85" s="76" t="s">
        <v>180</v>
      </c>
      <c r="G85" s="76" t="s">
        <v>180</v>
      </c>
      <c r="H85" s="77" t="s">
        <v>180</v>
      </c>
      <c r="I85" s="76" t="s">
        <v>180</v>
      </c>
      <c r="J85" s="77" t="s">
        <v>180</v>
      </c>
      <c r="K85" s="76" t="s">
        <v>180</v>
      </c>
      <c r="L85" s="77">
        <v>0.71626749000000001</v>
      </c>
      <c r="M85" s="76" t="s">
        <v>180</v>
      </c>
      <c r="N85" s="77"/>
      <c r="O85" s="76" t="s">
        <v>180</v>
      </c>
      <c r="P85" s="77">
        <v>0.71626749000000001</v>
      </c>
      <c r="Q85" s="76" t="s">
        <v>180</v>
      </c>
      <c r="R85" s="77"/>
      <c r="S85" s="76" t="s">
        <v>180</v>
      </c>
      <c r="T85" s="77"/>
      <c r="U85" s="76" t="s">
        <v>180</v>
      </c>
      <c r="V85" s="77"/>
      <c r="W85" s="76" t="s">
        <v>180</v>
      </c>
      <c r="X85" s="77"/>
      <c r="Y85" s="76" t="s">
        <v>180</v>
      </c>
      <c r="Z85" s="77"/>
      <c r="AA85" s="76" t="s">
        <v>180</v>
      </c>
      <c r="AB85" s="77"/>
      <c r="AC85" s="76" t="s">
        <v>180</v>
      </c>
      <c r="AD85" s="77"/>
      <c r="AE85" s="76" t="s">
        <v>180</v>
      </c>
      <c r="AF85" s="77">
        <v>0.71626749000000001</v>
      </c>
      <c r="AG85" s="79" t="s">
        <v>180</v>
      </c>
      <c r="AH85" s="64" t="s">
        <v>192</v>
      </c>
      <c r="AI85" s="115" t="s">
        <v>181</v>
      </c>
    </row>
    <row r="86" spans="1:35" s="43" customFormat="1" ht="12.75">
      <c r="A86" s="34"/>
      <c r="B86" s="35"/>
      <c r="C86" s="44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1"/>
      <c r="AH86" s="45" t="s">
        <v>192</v>
      </c>
      <c r="AI86" s="44"/>
    </row>
    <row r="87" spans="1:35" s="91" customFormat="1" ht="25.5">
      <c r="A87" s="28" t="s">
        <v>81</v>
      </c>
      <c r="B87" s="29" t="s">
        <v>82</v>
      </c>
      <c r="C87" s="48"/>
      <c r="D87" s="74">
        <v>0.23657394745762714</v>
      </c>
      <c r="E87" s="103"/>
      <c r="F87" s="74">
        <v>1.206160939739783</v>
      </c>
      <c r="G87" s="103"/>
      <c r="H87" s="74">
        <v>0</v>
      </c>
      <c r="I87" s="103"/>
      <c r="J87" s="74">
        <v>0</v>
      </c>
      <c r="K87" s="103"/>
      <c r="L87" s="74">
        <v>0</v>
      </c>
      <c r="M87" s="103"/>
      <c r="N87" s="74">
        <v>0</v>
      </c>
      <c r="O87" s="103"/>
      <c r="P87" s="74">
        <v>0</v>
      </c>
      <c r="Q87" s="103"/>
      <c r="R87" s="74">
        <v>0</v>
      </c>
      <c r="S87" s="103"/>
      <c r="T87" s="74">
        <v>0</v>
      </c>
      <c r="U87" s="103"/>
      <c r="V87" s="74">
        <v>0</v>
      </c>
      <c r="W87" s="103"/>
      <c r="X87" s="74">
        <v>0</v>
      </c>
      <c r="Y87" s="103"/>
      <c r="Z87" s="74">
        <v>0</v>
      </c>
      <c r="AA87" s="103"/>
      <c r="AB87" s="74">
        <v>0</v>
      </c>
      <c r="AC87" s="103"/>
      <c r="AD87" s="74">
        <v>0</v>
      </c>
      <c r="AE87" s="103"/>
      <c r="AF87" s="74">
        <v>0</v>
      </c>
      <c r="AG87" s="104"/>
      <c r="AH87" s="65" t="s">
        <v>192</v>
      </c>
      <c r="AI87" s="113"/>
    </row>
    <row r="88" spans="1:35" s="92" customFormat="1" ht="38.25">
      <c r="A88" s="30" t="s">
        <v>83</v>
      </c>
      <c r="B88" s="31" t="s">
        <v>84</v>
      </c>
      <c r="C88" s="49"/>
      <c r="D88" s="75">
        <v>0.18175661694915254</v>
      </c>
      <c r="E88" s="80"/>
      <c r="F88" s="75">
        <v>0.870586911963799</v>
      </c>
      <c r="G88" s="80"/>
      <c r="H88" s="75">
        <v>0</v>
      </c>
      <c r="I88" s="80"/>
      <c r="J88" s="75">
        <v>0</v>
      </c>
      <c r="K88" s="80"/>
      <c r="L88" s="75">
        <v>0</v>
      </c>
      <c r="M88" s="80"/>
      <c r="N88" s="75">
        <v>0</v>
      </c>
      <c r="O88" s="80"/>
      <c r="P88" s="75">
        <v>0</v>
      </c>
      <c r="Q88" s="80"/>
      <c r="R88" s="75">
        <v>0</v>
      </c>
      <c r="S88" s="80"/>
      <c r="T88" s="75">
        <v>0</v>
      </c>
      <c r="U88" s="80"/>
      <c r="V88" s="75">
        <v>0</v>
      </c>
      <c r="W88" s="80"/>
      <c r="X88" s="75">
        <v>0</v>
      </c>
      <c r="Y88" s="80"/>
      <c r="Z88" s="75">
        <v>0</v>
      </c>
      <c r="AA88" s="80"/>
      <c r="AB88" s="75">
        <v>0</v>
      </c>
      <c r="AC88" s="80"/>
      <c r="AD88" s="75">
        <v>0</v>
      </c>
      <c r="AE88" s="80"/>
      <c r="AF88" s="75">
        <v>0</v>
      </c>
      <c r="AG88" s="81"/>
      <c r="AH88" s="62" t="s">
        <v>192</v>
      </c>
      <c r="AI88" s="114"/>
    </row>
    <row r="89" spans="1:35" s="43" customFormat="1" ht="25.5">
      <c r="A89" s="34" t="s">
        <v>85</v>
      </c>
      <c r="B89" s="24" t="s">
        <v>86</v>
      </c>
      <c r="C89" s="44"/>
      <c r="D89" s="78">
        <v>0.18175661694915254</v>
      </c>
      <c r="E89" s="72"/>
      <c r="F89" s="78">
        <v>0.870586911963799</v>
      </c>
      <c r="G89" s="72"/>
      <c r="H89" s="78">
        <v>0</v>
      </c>
      <c r="I89" s="72"/>
      <c r="J89" s="78">
        <v>0</v>
      </c>
      <c r="K89" s="72"/>
      <c r="L89" s="78">
        <v>0</v>
      </c>
      <c r="M89" s="72"/>
      <c r="N89" s="78">
        <v>0</v>
      </c>
      <c r="O89" s="72"/>
      <c r="P89" s="78">
        <v>0</v>
      </c>
      <c r="Q89" s="72"/>
      <c r="R89" s="78">
        <v>0</v>
      </c>
      <c r="S89" s="72"/>
      <c r="T89" s="78">
        <v>0</v>
      </c>
      <c r="U89" s="72"/>
      <c r="V89" s="78">
        <v>0</v>
      </c>
      <c r="W89" s="72"/>
      <c r="X89" s="78">
        <v>0</v>
      </c>
      <c r="Y89" s="72"/>
      <c r="Z89" s="78">
        <v>0</v>
      </c>
      <c r="AA89" s="72"/>
      <c r="AB89" s="78">
        <v>0</v>
      </c>
      <c r="AC89" s="72"/>
      <c r="AD89" s="78">
        <v>0</v>
      </c>
      <c r="AE89" s="72"/>
      <c r="AF89" s="78">
        <v>0</v>
      </c>
      <c r="AG89" s="71"/>
      <c r="AH89" s="61" t="s">
        <v>192</v>
      </c>
      <c r="AI89" s="111"/>
    </row>
    <row r="90" spans="1:35" s="93" customFormat="1" ht="25.5">
      <c r="A90" s="32" t="s">
        <v>85</v>
      </c>
      <c r="B90" s="36" t="s">
        <v>144</v>
      </c>
      <c r="C90" s="50" t="s">
        <v>169</v>
      </c>
      <c r="D90" s="77">
        <v>0.18175661694915254</v>
      </c>
      <c r="E90" s="76" t="s">
        <v>180</v>
      </c>
      <c r="F90" s="77">
        <v>0.870586911963799</v>
      </c>
      <c r="G90" s="76" t="s">
        <v>180</v>
      </c>
      <c r="H90" s="77">
        <v>0</v>
      </c>
      <c r="I90" s="76" t="s">
        <v>180</v>
      </c>
      <c r="J90" s="77">
        <v>0</v>
      </c>
      <c r="K90" s="76" t="s">
        <v>180</v>
      </c>
      <c r="L90" s="77">
        <v>0</v>
      </c>
      <c r="M90" s="76" t="s">
        <v>180</v>
      </c>
      <c r="N90" s="77"/>
      <c r="O90" s="76" t="s">
        <v>180</v>
      </c>
      <c r="P90" s="77"/>
      <c r="Q90" s="76" t="s">
        <v>180</v>
      </c>
      <c r="R90" s="77"/>
      <c r="S90" s="76" t="s">
        <v>180</v>
      </c>
      <c r="T90" s="77"/>
      <c r="U90" s="76" t="s">
        <v>180</v>
      </c>
      <c r="V90" s="77"/>
      <c r="W90" s="76" t="s">
        <v>180</v>
      </c>
      <c r="X90" s="77"/>
      <c r="Y90" s="76" t="s">
        <v>180</v>
      </c>
      <c r="Z90" s="77"/>
      <c r="AA90" s="76" t="s">
        <v>180</v>
      </c>
      <c r="AB90" s="77"/>
      <c r="AC90" s="76" t="s">
        <v>180</v>
      </c>
      <c r="AD90" s="77"/>
      <c r="AE90" s="76" t="s">
        <v>180</v>
      </c>
      <c r="AF90" s="77">
        <v>0</v>
      </c>
      <c r="AG90" s="79" t="s">
        <v>180</v>
      </c>
      <c r="AH90" s="64" t="s">
        <v>192</v>
      </c>
      <c r="AI90" s="115"/>
    </row>
    <row r="91" spans="1:35" s="43" customFormat="1" ht="12.75">
      <c r="A91" s="34"/>
      <c r="B91" s="96"/>
      <c r="C91" s="44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44" t="s">
        <v>192</v>
      </c>
      <c r="AI91" s="44"/>
    </row>
    <row r="92" spans="1:35" s="43" customFormat="1" ht="12.75">
      <c r="A92" s="82"/>
      <c r="B92" s="96"/>
      <c r="C92" s="44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44" t="s">
        <v>192</v>
      </c>
      <c r="AI92" s="44"/>
    </row>
    <row r="93" spans="1:35" s="43" customFormat="1" ht="12.75">
      <c r="A93" s="34"/>
      <c r="B93" s="96"/>
      <c r="C93" s="44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44" t="s">
        <v>192</v>
      </c>
      <c r="AI93" s="44"/>
    </row>
    <row r="94" spans="1:35" s="43" customFormat="1" ht="12.75">
      <c r="A94" s="82"/>
      <c r="B94" s="96"/>
      <c r="C94" s="44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44" t="s">
        <v>192</v>
      </c>
      <c r="AI94" s="44"/>
    </row>
    <row r="95" spans="1:35" s="43" customFormat="1" ht="12.75">
      <c r="A95" s="34"/>
      <c r="B95" s="96"/>
      <c r="C95" s="44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44" t="s">
        <v>192</v>
      </c>
      <c r="AI95" s="44"/>
    </row>
    <row r="96" spans="1:35" s="43" customFormat="1" ht="12.75">
      <c r="A96" s="82"/>
      <c r="B96" s="96"/>
      <c r="C96" s="44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44" t="s">
        <v>192</v>
      </c>
      <c r="AI96" s="44"/>
    </row>
    <row r="97" spans="1:35" s="43" customFormat="1" ht="12.75">
      <c r="A97" s="34"/>
      <c r="B97" s="96"/>
      <c r="C97" s="44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44" t="s">
        <v>192</v>
      </c>
      <c r="AI97" s="44"/>
    </row>
    <row r="98" spans="1:35" s="43" customFormat="1" ht="12.75">
      <c r="A98" s="82"/>
      <c r="B98" s="96"/>
      <c r="C98" s="44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44" t="s">
        <v>192</v>
      </c>
      <c r="AI98" s="44"/>
    </row>
    <row r="99" spans="1:35" s="43" customFormat="1" ht="12.75">
      <c r="A99" s="34"/>
      <c r="B99" s="24"/>
      <c r="C99" s="44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44" t="s">
        <v>192</v>
      </c>
      <c r="AI99" s="44"/>
    </row>
    <row r="100" spans="1:35" s="43" customFormat="1" ht="12.75">
      <c r="A100" s="34"/>
      <c r="B100" s="35"/>
      <c r="C100" s="44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1"/>
      <c r="AH100" s="45" t="s">
        <v>192</v>
      </c>
      <c r="AI100" s="44"/>
    </row>
    <row r="101" spans="1:35" s="43" customFormat="1" ht="25.5">
      <c r="A101" s="34" t="s">
        <v>87</v>
      </c>
      <c r="B101" s="24" t="s">
        <v>88</v>
      </c>
      <c r="C101" s="44"/>
      <c r="D101" s="78">
        <v>0</v>
      </c>
      <c r="E101" s="72"/>
      <c r="F101" s="78">
        <v>0</v>
      </c>
      <c r="G101" s="72"/>
      <c r="H101" s="78">
        <v>0</v>
      </c>
      <c r="I101" s="72"/>
      <c r="J101" s="78">
        <v>0</v>
      </c>
      <c r="K101" s="72"/>
      <c r="L101" s="78">
        <v>0</v>
      </c>
      <c r="M101" s="72"/>
      <c r="N101" s="78">
        <v>0</v>
      </c>
      <c r="O101" s="72"/>
      <c r="P101" s="78">
        <v>0</v>
      </c>
      <c r="Q101" s="72"/>
      <c r="R101" s="78">
        <v>0</v>
      </c>
      <c r="S101" s="72"/>
      <c r="T101" s="78">
        <v>0</v>
      </c>
      <c r="U101" s="72"/>
      <c r="V101" s="78">
        <v>0</v>
      </c>
      <c r="W101" s="72"/>
      <c r="X101" s="78">
        <v>0</v>
      </c>
      <c r="Y101" s="72"/>
      <c r="Z101" s="78">
        <v>0</v>
      </c>
      <c r="AA101" s="72"/>
      <c r="AB101" s="78">
        <v>0</v>
      </c>
      <c r="AC101" s="72"/>
      <c r="AD101" s="78">
        <v>0</v>
      </c>
      <c r="AE101" s="72"/>
      <c r="AF101" s="78">
        <v>0</v>
      </c>
      <c r="AG101" s="71"/>
      <c r="AH101" s="61" t="s">
        <v>192</v>
      </c>
      <c r="AI101" s="111"/>
    </row>
    <row r="102" spans="1:35" s="43" customFormat="1" ht="12.75">
      <c r="A102" s="34"/>
      <c r="B102" s="95"/>
      <c r="C102" s="44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44" t="s">
        <v>192</v>
      </c>
      <c r="AI102" s="44"/>
    </row>
    <row r="103" spans="1:35" s="43" customFormat="1" ht="12.75">
      <c r="A103" s="34"/>
      <c r="B103" s="95"/>
      <c r="C103" s="44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44" t="s">
        <v>192</v>
      </c>
      <c r="AI103" s="44"/>
    </row>
    <row r="104" spans="1:35" s="43" customFormat="1" ht="12.75">
      <c r="A104" s="34"/>
      <c r="B104" s="35"/>
      <c r="C104" s="44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1"/>
      <c r="AH104" s="45" t="s">
        <v>192</v>
      </c>
      <c r="AI104" s="44"/>
    </row>
    <row r="105" spans="1:35" s="92" customFormat="1" ht="25.5">
      <c r="A105" s="30" t="s">
        <v>89</v>
      </c>
      <c r="B105" s="31" t="s">
        <v>90</v>
      </c>
      <c r="C105" s="49"/>
      <c r="D105" s="75">
        <v>0</v>
      </c>
      <c r="E105" s="80"/>
      <c r="F105" s="75">
        <v>0</v>
      </c>
      <c r="G105" s="80"/>
      <c r="H105" s="75">
        <v>0</v>
      </c>
      <c r="I105" s="80"/>
      <c r="J105" s="75">
        <v>0</v>
      </c>
      <c r="K105" s="80"/>
      <c r="L105" s="75">
        <v>0</v>
      </c>
      <c r="M105" s="80"/>
      <c r="N105" s="75">
        <v>0</v>
      </c>
      <c r="O105" s="80"/>
      <c r="P105" s="75">
        <v>0</v>
      </c>
      <c r="Q105" s="80"/>
      <c r="R105" s="75">
        <v>0</v>
      </c>
      <c r="S105" s="80"/>
      <c r="T105" s="75">
        <v>0</v>
      </c>
      <c r="U105" s="80"/>
      <c r="V105" s="75">
        <v>0</v>
      </c>
      <c r="W105" s="80"/>
      <c r="X105" s="75">
        <v>0</v>
      </c>
      <c r="Y105" s="80"/>
      <c r="Z105" s="75">
        <v>0</v>
      </c>
      <c r="AA105" s="80"/>
      <c r="AB105" s="75">
        <v>0</v>
      </c>
      <c r="AC105" s="80"/>
      <c r="AD105" s="75">
        <v>0</v>
      </c>
      <c r="AE105" s="80"/>
      <c r="AF105" s="75">
        <v>0</v>
      </c>
      <c r="AG105" s="81"/>
      <c r="AH105" s="62" t="s">
        <v>192</v>
      </c>
      <c r="AI105" s="114"/>
    </row>
    <row r="106" spans="1:35" s="43" customFormat="1" ht="12.75">
      <c r="A106" s="34" t="s">
        <v>91</v>
      </c>
      <c r="B106" s="24" t="s">
        <v>92</v>
      </c>
      <c r="C106" s="44"/>
      <c r="D106" s="78">
        <v>0</v>
      </c>
      <c r="E106" s="72"/>
      <c r="F106" s="78">
        <v>0</v>
      </c>
      <c r="G106" s="72"/>
      <c r="H106" s="78">
        <v>0</v>
      </c>
      <c r="I106" s="72"/>
      <c r="J106" s="78">
        <v>0</v>
      </c>
      <c r="K106" s="72"/>
      <c r="L106" s="78">
        <v>0</v>
      </c>
      <c r="M106" s="72"/>
      <c r="N106" s="78">
        <v>0</v>
      </c>
      <c r="O106" s="72"/>
      <c r="P106" s="78">
        <v>0</v>
      </c>
      <c r="Q106" s="72"/>
      <c r="R106" s="78">
        <v>0</v>
      </c>
      <c r="S106" s="72"/>
      <c r="T106" s="78">
        <v>0</v>
      </c>
      <c r="U106" s="72"/>
      <c r="V106" s="78">
        <v>0</v>
      </c>
      <c r="W106" s="72"/>
      <c r="X106" s="78">
        <v>0</v>
      </c>
      <c r="Y106" s="72"/>
      <c r="Z106" s="78">
        <v>0</v>
      </c>
      <c r="AA106" s="72"/>
      <c r="AB106" s="78">
        <v>0</v>
      </c>
      <c r="AC106" s="72"/>
      <c r="AD106" s="78">
        <v>0</v>
      </c>
      <c r="AE106" s="72"/>
      <c r="AF106" s="78">
        <v>0</v>
      </c>
      <c r="AG106" s="71"/>
      <c r="AH106" s="61" t="s">
        <v>192</v>
      </c>
      <c r="AI106" s="111"/>
    </row>
    <row r="107" spans="1:35" s="43" customFormat="1" ht="12.75">
      <c r="A107" s="34"/>
      <c r="B107" s="95"/>
      <c r="C107" s="44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44" t="s">
        <v>192</v>
      </c>
      <c r="AI107" s="44"/>
    </row>
    <row r="108" spans="1:35" s="43" customFormat="1" ht="12.75">
      <c r="A108" s="34"/>
      <c r="B108" s="95"/>
      <c r="C108" s="44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44" t="s">
        <v>192</v>
      </c>
      <c r="AI108" s="44"/>
    </row>
    <row r="109" spans="1:35" s="43" customFormat="1" ht="12.75">
      <c r="A109" s="34"/>
      <c r="B109" s="95"/>
      <c r="C109" s="44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44" t="s">
        <v>192</v>
      </c>
      <c r="AI109" s="44"/>
    </row>
    <row r="110" spans="1:35" s="43" customFormat="1" ht="12.75">
      <c r="A110" s="34"/>
      <c r="B110" s="95"/>
      <c r="C110" s="44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44" t="s">
        <v>192</v>
      </c>
      <c r="AI110" s="44"/>
    </row>
    <row r="111" spans="1:35" s="43" customFormat="1" ht="12.75">
      <c r="A111" s="34"/>
      <c r="B111" s="95"/>
      <c r="C111" s="44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44" t="s">
        <v>192</v>
      </c>
      <c r="AI111" s="44"/>
    </row>
    <row r="112" spans="1:35" s="43" customFormat="1" ht="12.75">
      <c r="A112" s="34"/>
      <c r="B112" s="95"/>
      <c r="C112" s="44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44" t="s">
        <v>192</v>
      </c>
      <c r="AI112" s="44"/>
    </row>
    <row r="113" spans="1:35" s="43" customFormat="1" ht="12.75">
      <c r="A113" s="34"/>
      <c r="B113" s="95"/>
      <c r="C113" s="44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44" t="s">
        <v>192</v>
      </c>
      <c r="AI113" s="44"/>
    </row>
    <row r="114" spans="1:35" s="43" customFormat="1" ht="12.75">
      <c r="A114" s="34"/>
      <c r="B114" s="95"/>
      <c r="C114" s="44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72"/>
      <c r="AC114" s="72"/>
      <c r="AD114" s="72"/>
      <c r="AE114" s="72"/>
      <c r="AF114" s="72"/>
      <c r="AG114" s="72"/>
      <c r="AH114" s="44" t="s">
        <v>192</v>
      </c>
      <c r="AI114" s="44"/>
    </row>
    <row r="115" spans="1:35" s="43" customFormat="1" ht="12.75">
      <c r="A115" s="34"/>
      <c r="B115" s="35"/>
      <c r="C115" s="44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1"/>
      <c r="AH115" s="45" t="s">
        <v>192</v>
      </c>
      <c r="AI115" s="44"/>
    </row>
    <row r="116" spans="1:35" s="43" customFormat="1" ht="25.5">
      <c r="A116" s="34" t="s">
        <v>93</v>
      </c>
      <c r="B116" s="24" t="s">
        <v>94</v>
      </c>
      <c r="C116" s="44"/>
      <c r="D116" s="78">
        <v>0</v>
      </c>
      <c r="E116" s="72"/>
      <c r="F116" s="78">
        <v>0</v>
      </c>
      <c r="G116" s="72"/>
      <c r="H116" s="78">
        <v>0</v>
      </c>
      <c r="I116" s="72"/>
      <c r="J116" s="78">
        <v>0</v>
      </c>
      <c r="K116" s="72"/>
      <c r="L116" s="78">
        <v>0</v>
      </c>
      <c r="M116" s="72"/>
      <c r="N116" s="78">
        <v>0</v>
      </c>
      <c r="O116" s="72"/>
      <c r="P116" s="78">
        <v>0</v>
      </c>
      <c r="Q116" s="72"/>
      <c r="R116" s="78">
        <v>0</v>
      </c>
      <c r="S116" s="72"/>
      <c r="T116" s="78">
        <v>0</v>
      </c>
      <c r="U116" s="72"/>
      <c r="V116" s="78">
        <v>0</v>
      </c>
      <c r="W116" s="72"/>
      <c r="X116" s="78">
        <v>0</v>
      </c>
      <c r="Y116" s="72"/>
      <c r="Z116" s="78">
        <v>0</v>
      </c>
      <c r="AA116" s="72"/>
      <c r="AB116" s="78">
        <v>0</v>
      </c>
      <c r="AC116" s="72"/>
      <c r="AD116" s="78">
        <v>0</v>
      </c>
      <c r="AE116" s="72"/>
      <c r="AF116" s="78">
        <v>0</v>
      </c>
      <c r="AG116" s="71"/>
      <c r="AH116" s="61" t="s">
        <v>192</v>
      </c>
      <c r="AI116" s="111"/>
    </row>
    <row r="117" spans="1:35" s="43" customFormat="1" ht="12.75">
      <c r="A117" s="34"/>
      <c r="B117" s="95"/>
      <c r="C117" s="44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1"/>
      <c r="AH117" s="45" t="s">
        <v>192</v>
      </c>
      <c r="AI117" s="44"/>
    </row>
    <row r="118" spans="1:35" s="43" customFormat="1" ht="12.75">
      <c r="A118" s="34"/>
      <c r="B118" s="95"/>
      <c r="C118" s="44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71"/>
      <c r="AH118" s="45" t="s">
        <v>192</v>
      </c>
      <c r="AI118" s="44"/>
    </row>
    <row r="119" spans="1:35" s="43" customFormat="1" ht="12.75">
      <c r="A119" s="34"/>
      <c r="B119" s="35"/>
      <c r="C119" s="44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72"/>
      <c r="AC119" s="72"/>
      <c r="AD119" s="72"/>
      <c r="AE119" s="72"/>
      <c r="AF119" s="72"/>
      <c r="AG119" s="71"/>
      <c r="AH119" s="45" t="s">
        <v>192</v>
      </c>
      <c r="AI119" s="44"/>
    </row>
    <row r="120" spans="1:35" s="92" customFormat="1" ht="25.5">
      <c r="A120" s="30" t="s">
        <v>95</v>
      </c>
      <c r="B120" s="31" t="s">
        <v>96</v>
      </c>
      <c r="C120" s="49"/>
      <c r="D120" s="75">
        <v>0</v>
      </c>
      <c r="E120" s="80"/>
      <c r="F120" s="75">
        <v>0</v>
      </c>
      <c r="G120" s="80"/>
      <c r="H120" s="75">
        <v>0</v>
      </c>
      <c r="I120" s="80"/>
      <c r="J120" s="75">
        <v>0</v>
      </c>
      <c r="K120" s="80"/>
      <c r="L120" s="75">
        <v>0</v>
      </c>
      <c r="M120" s="80"/>
      <c r="N120" s="75">
        <v>0</v>
      </c>
      <c r="O120" s="80"/>
      <c r="P120" s="75">
        <v>0</v>
      </c>
      <c r="Q120" s="80"/>
      <c r="R120" s="75">
        <v>0</v>
      </c>
      <c r="S120" s="80"/>
      <c r="T120" s="75">
        <v>0</v>
      </c>
      <c r="U120" s="80"/>
      <c r="V120" s="75">
        <v>0</v>
      </c>
      <c r="W120" s="80"/>
      <c r="X120" s="75">
        <v>0</v>
      </c>
      <c r="Y120" s="80"/>
      <c r="Z120" s="75">
        <v>0</v>
      </c>
      <c r="AA120" s="80"/>
      <c r="AB120" s="75">
        <v>0</v>
      </c>
      <c r="AC120" s="80"/>
      <c r="AD120" s="75">
        <v>0</v>
      </c>
      <c r="AE120" s="80"/>
      <c r="AF120" s="75">
        <v>0</v>
      </c>
      <c r="AG120" s="81"/>
      <c r="AH120" s="62" t="s">
        <v>192</v>
      </c>
      <c r="AI120" s="114"/>
    </row>
    <row r="121" spans="1:35" s="43" customFormat="1" ht="25.5">
      <c r="A121" s="34" t="s">
        <v>97</v>
      </c>
      <c r="B121" s="24" t="s">
        <v>98</v>
      </c>
      <c r="C121" s="44"/>
      <c r="D121" s="78">
        <v>0</v>
      </c>
      <c r="E121" s="72"/>
      <c r="F121" s="78">
        <v>0</v>
      </c>
      <c r="G121" s="72"/>
      <c r="H121" s="78">
        <v>0</v>
      </c>
      <c r="I121" s="72"/>
      <c r="J121" s="78">
        <v>0</v>
      </c>
      <c r="K121" s="72"/>
      <c r="L121" s="78">
        <v>0</v>
      </c>
      <c r="M121" s="72"/>
      <c r="N121" s="78">
        <v>0</v>
      </c>
      <c r="O121" s="72"/>
      <c r="P121" s="78">
        <v>0</v>
      </c>
      <c r="Q121" s="72"/>
      <c r="R121" s="78">
        <v>0</v>
      </c>
      <c r="S121" s="72"/>
      <c r="T121" s="78">
        <v>0</v>
      </c>
      <c r="U121" s="72"/>
      <c r="V121" s="78">
        <v>0</v>
      </c>
      <c r="W121" s="72"/>
      <c r="X121" s="78">
        <v>0</v>
      </c>
      <c r="Y121" s="72"/>
      <c r="Z121" s="78">
        <v>0</v>
      </c>
      <c r="AA121" s="72"/>
      <c r="AB121" s="78">
        <v>0</v>
      </c>
      <c r="AC121" s="72"/>
      <c r="AD121" s="78">
        <v>0</v>
      </c>
      <c r="AE121" s="72"/>
      <c r="AF121" s="78">
        <v>0</v>
      </c>
      <c r="AG121" s="71"/>
      <c r="AH121" s="61" t="s">
        <v>192</v>
      </c>
      <c r="AI121" s="111"/>
    </row>
    <row r="122" spans="1:35" s="43" customFormat="1" ht="12.75">
      <c r="A122" s="34"/>
      <c r="B122" s="95"/>
      <c r="C122" s="44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1"/>
      <c r="AH122" s="45" t="s">
        <v>192</v>
      </c>
      <c r="AI122" s="44"/>
    </row>
    <row r="123" spans="1:35" s="43" customFormat="1" ht="12.75">
      <c r="A123" s="34"/>
      <c r="B123" s="95"/>
      <c r="C123" s="44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1"/>
      <c r="AH123" s="45" t="s">
        <v>192</v>
      </c>
      <c r="AI123" s="44"/>
    </row>
    <row r="124" spans="1:35" s="43" customFormat="1" ht="12.75">
      <c r="A124" s="34"/>
      <c r="B124" s="35"/>
      <c r="C124" s="44"/>
      <c r="D124" s="72"/>
      <c r="E124" s="72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  <c r="AA124" s="72"/>
      <c r="AB124" s="72"/>
      <c r="AC124" s="72"/>
      <c r="AD124" s="72"/>
      <c r="AE124" s="72"/>
      <c r="AF124" s="72"/>
      <c r="AG124" s="71"/>
      <c r="AH124" s="45" t="s">
        <v>192</v>
      </c>
      <c r="AI124" s="44"/>
    </row>
    <row r="125" spans="1:35" s="43" customFormat="1" ht="25.5">
      <c r="A125" s="34" t="s">
        <v>99</v>
      </c>
      <c r="B125" s="24" t="s">
        <v>100</v>
      </c>
      <c r="C125" s="44"/>
      <c r="D125" s="78">
        <v>0</v>
      </c>
      <c r="E125" s="72"/>
      <c r="F125" s="78">
        <v>0</v>
      </c>
      <c r="G125" s="72"/>
      <c r="H125" s="78">
        <v>0</v>
      </c>
      <c r="I125" s="72"/>
      <c r="J125" s="78">
        <v>0</v>
      </c>
      <c r="K125" s="72"/>
      <c r="L125" s="78">
        <v>0</v>
      </c>
      <c r="M125" s="72"/>
      <c r="N125" s="78">
        <v>0</v>
      </c>
      <c r="O125" s="72"/>
      <c r="P125" s="78">
        <v>0</v>
      </c>
      <c r="Q125" s="72"/>
      <c r="R125" s="78">
        <v>0</v>
      </c>
      <c r="S125" s="72"/>
      <c r="T125" s="78">
        <v>0</v>
      </c>
      <c r="U125" s="72"/>
      <c r="V125" s="78">
        <v>0</v>
      </c>
      <c r="W125" s="72"/>
      <c r="X125" s="78">
        <v>0</v>
      </c>
      <c r="Y125" s="72"/>
      <c r="Z125" s="78">
        <v>0</v>
      </c>
      <c r="AA125" s="72"/>
      <c r="AB125" s="78">
        <v>0</v>
      </c>
      <c r="AC125" s="72"/>
      <c r="AD125" s="78">
        <v>0</v>
      </c>
      <c r="AE125" s="72"/>
      <c r="AF125" s="78">
        <v>0</v>
      </c>
      <c r="AG125" s="71"/>
      <c r="AH125" s="61" t="s">
        <v>192</v>
      </c>
      <c r="AI125" s="111"/>
    </row>
    <row r="126" spans="1:35" s="43" customFormat="1" ht="12.75">
      <c r="A126" s="34"/>
      <c r="B126" s="95"/>
      <c r="C126" s="44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1"/>
      <c r="AH126" s="45" t="s">
        <v>192</v>
      </c>
      <c r="AI126" s="44"/>
    </row>
    <row r="127" spans="1:35" s="43" customFormat="1" ht="12.75">
      <c r="A127" s="34"/>
      <c r="B127" s="95"/>
      <c r="C127" s="44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  <c r="AA127" s="72"/>
      <c r="AB127" s="72"/>
      <c r="AC127" s="72"/>
      <c r="AD127" s="72"/>
      <c r="AE127" s="72"/>
      <c r="AF127" s="72"/>
      <c r="AG127" s="71"/>
      <c r="AH127" s="45" t="s">
        <v>192</v>
      </c>
      <c r="AI127" s="44"/>
    </row>
    <row r="128" spans="1:35" s="43" customFormat="1" ht="12.75">
      <c r="A128" s="34"/>
      <c r="B128" s="35"/>
      <c r="C128" s="44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1"/>
      <c r="AH128" s="45" t="s">
        <v>192</v>
      </c>
      <c r="AI128" s="44"/>
    </row>
    <row r="129" spans="1:35" s="43" customFormat="1" ht="25.5">
      <c r="A129" s="34" t="s">
        <v>101</v>
      </c>
      <c r="B129" s="24" t="s">
        <v>102</v>
      </c>
      <c r="C129" s="44"/>
      <c r="D129" s="78">
        <v>0</v>
      </c>
      <c r="E129" s="72"/>
      <c r="F129" s="78">
        <v>0</v>
      </c>
      <c r="G129" s="72"/>
      <c r="H129" s="78">
        <v>0</v>
      </c>
      <c r="I129" s="72"/>
      <c r="J129" s="78">
        <v>0</v>
      </c>
      <c r="K129" s="72"/>
      <c r="L129" s="78">
        <v>0</v>
      </c>
      <c r="M129" s="72"/>
      <c r="N129" s="78">
        <v>0</v>
      </c>
      <c r="O129" s="72"/>
      <c r="P129" s="78">
        <v>0</v>
      </c>
      <c r="Q129" s="72"/>
      <c r="R129" s="78">
        <v>0</v>
      </c>
      <c r="S129" s="72"/>
      <c r="T129" s="78">
        <v>0</v>
      </c>
      <c r="U129" s="72"/>
      <c r="V129" s="78">
        <v>0</v>
      </c>
      <c r="W129" s="72"/>
      <c r="X129" s="78">
        <v>0</v>
      </c>
      <c r="Y129" s="72"/>
      <c r="Z129" s="78">
        <v>0</v>
      </c>
      <c r="AA129" s="72"/>
      <c r="AB129" s="78">
        <v>0</v>
      </c>
      <c r="AC129" s="72"/>
      <c r="AD129" s="78">
        <v>0</v>
      </c>
      <c r="AE129" s="72"/>
      <c r="AF129" s="78">
        <v>0</v>
      </c>
      <c r="AG129" s="71"/>
      <c r="AH129" s="61" t="s">
        <v>192</v>
      </c>
      <c r="AI129" s="111"/>
    </row>
    <row r="130" spans="1:35" s="43" customFormat="1" ht="12.75">
      <c r="A130" s="34"/>
      <c r="B130" s="95"/>
      <c r="C130" s="44"/>
      <c r="D130" s="72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1"/>
      <c r="AH130" s="45" t="s">
        <v>192</v>
      </c>
      <c r="AI130" s="44"/>
    </row>
    <row r="131" spans="1:35" s="43" customFormat="1" ht="12.75">
      <c r="A131" s="34"/>
      <c r="B131" s="95"/>
      <c r="C131" s="44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1"/>
      <c r="AH131" s="45" t="s">
        <v>192</v>
      </c>
      <c r="AI131" s="44"/>
    </row>
    <row r="132" spans="1:35" s="43" customFormat="1" ht="12.75">
      <c r="A132" s="34"/>
      <c r="B132" s="35"/>
      <c r="C132" s="44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1"/>
      <c r="AH132" s="45" t="s">
        <v>192</v>
      </c>
      <c r="AI132" s="44"/>
    </row>
    <row r="133" spans="1:35" s="43" customFormat="1" ht="25.5">
      <c r="A133" s="34" t="s">
        <v>103</v>
      </c>
      <c r="B133" s="24" t="s">
        <v>104</v>
      </c>
      <c r="C133" s="44"/>
      <c r="D133" s="78">
        <v>0</v>
      </c>
      <c r="E133" s="72"/>
      <c r="F133" s="78">
        <v>0</v>
      </c>
      <c r="G133" s="72"/>
      <c r="H133" s="78">
        <v>0</v>
      </c>
      <c r="I133" s="72"/>
      <c r="J133" s="78">
        <v>0</v>
      </c>
      <c r="K133" s="72"/>
      <c r="L133" s="78">
        <v>0</v>
      </c>
      <c r="M133" s="72"/>
      <c r="N133" s="78">
        <v>0</v>
      </c>
      <c r="O133" s="72"/>
      <c r="P133" s="78">
        <v>0</v>
      </c>
      <c r="Q133" s="72"/>
      <c r="R133" s="78">
        <v>0</v>
      </c>
      <c r="S133" s="72"/>
      <c r="T133" s="78">
        <v>0</v>
      </c>
      <c r="U133" s="72"/>
      <c r="V133" s="78">
        <v>0</v>
      </c>
      <c r="W133" s="72"/>
      <c r="X133" s="78">
        <v>0</v>
      </c>
      <c r="Y133" s="72"/>
      <c r="Z133" s="78">
        <v>0</v>
      </c>
      <c r="AA133" s="72"/>
      <c r="AB133" s="78">
        <v>0</v>
      </c>
      <c r="AC133" s="72"/>
      <c r="AD133" s="78">
        <v>0</v>
      </c>
      <c r="AE133" s="72"/>
      <c r="AF133" s="78">
        <v>0</v>
      </c>
      <c r="AG133" s="71"/>
      <c r="AH133" s="61" t="s">
        <v>192</v>
      </c>
      <c r="AI133" s="111"/>
    </row>
    <row r="134" spans="1:35" s="43" customFormat="1" ht="12.75">
      <c r="A134" s="34"/>
      <c r="B134" s="95"/>
      <c r="C134" s="44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  <c r="Z134" s="72"/>
      <c r="AA134" s="72"/>
      <c r="AB134" s="72"/>
      <c r="AC134" s="72"/>
      <c r="AD134" s="72"/>
      <c r="AE134" s="72"/>
      <c r="AF134" s="72"/>
      <c r="AG134" s="71"/>
      <c r="AH134" s="45" t="s">
        <v>192</v>
      </c>
      <c r="AI134" s="44"/>
    </row>
    <row r="135" spans="1:35" s="43" customFormat="1" ht="12.75">
      <c r="A135" s="34"/>
      <c r="B135" s="97"/>
      <c r="C135" s="44"/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  <c r="AA135" s="72"/>
      <c r="AB135" s="72"/>
      <c r="AC135" s="72"/>
      <c r="AD135" s="72"/>
      <c r="AE135" s="72"/>
      <c r="AF135" s="72"/>
      <c r="AG135" s="71"/>
      <c r="AH135" s="45" t="s">
        <v>192</v>
      </c>
      <c r="AI135" s="44"/>
    </row>
    <row r="136" spans="1:35" s="43" customFormat="1" ht="12.75">
      <c r="A136" s="34"/>
      <c r="B136" s="38"/>
      <c r="C136" s="44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  <c r="AA136" s="72"/>
      <c r="AB136" s="72"/>
      <c r="AC136" s="72"/>
      <c r="AD136" s="72"/>
      <c r="AE136" s="72"/>
      <c r="AF136" s="72"/>
      <c r="AG136" s="71"/>
      <c r="AH136" s="45" t="s">
        <v>192</v>
      </c>
      <c r="AI136" s="44"/>
    </row>
    <row r="137" spans="1:35" s="43" customFormat="1" ht="25.5">
      <c r="A137" s="34" t="s">
        <v>105</v>
      </c>
      <c r="B137" s="39" t="s">
        <v>106</v>
      </c>
      <c r="C137" s="44"/>
      <c r="D137" s="78">
        <v>0</v>
      </c>
      <c r="E137" s="72"/>
      <c r="F137" s="78">
        <v>0</v>
      </c>
      <c r="G137" s="72"/>
      <c r="H137" s="78">
        <v>0</v>
      </c>
      <c r="I137" s="72"/>
      <c r="J137" s="78">
        <v>0</v>
      </c>
      <c r="K137" s="72"/>
      <c r="L137" s="78">
        <v>0</v>
      </c>
      <c r="M137" s="72"/>
      <c r="N137" s="78">
        <v>0</v>
      </c>
      <c r="O137" s="72"/>
      <c r="P137" s="78">
        <v>0</v>
      </c>
      <c r="Q137" s="72"/>
      <c r="R137" s="78">
        <v>0</v>
      </c>
      <c r="S137" s="72"/>
      <c r="T137" s="78">
        <v>0</v>
      </c>
      <c r="U137" s="72"/>
      <c r="V137" s="78">
        <v>0</v>
      </c>
      <c r="W137" s="72"/>
      <c r="X137" s="78">
        <v>0</v>
      </c>
      <c r="Y137" s="72"/>
      <c r="Z137" s="78">
        <v>0</v>
      </c>
      <c r="AA137" s="72"/>
      <c r="AB137" s="78">
        <v>0</v>
      </c>
      <c r="AC137" s="72"/>
      <c r="AD137" s="78">
        <v>0</v>
      </c>
      <c r="AE137" s="72"/>
      <c r="AF137" s="78">
        <v>0</v>
      </c>
      <c r="AG137" s="71"/>
      <c r="AH137" s="61" t="s">
        <v>192</v>
      </c>
      <c r="AI137" s="111"/>
    </row>
    <row r="138" spans="1:35" s="43" customFormat="1" ht="12.75">
      <c r="A138" s="34"/>
      <c r="B138" s="97"/>
      <c r="C138" s="44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1"/>
      <c r="AH138" s="45" t="s">
        <v>192</v>
      </c>
      <c r="AI138" s="44"/>
    </row>
    <row r="139" spans="1:35" s="43" customFormat="1" ht="12.75">
      <c r="A139" s="34"/>
      <c r="B139" s="97"/>
      <c r="C139" s="44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  <c r="AA139" s="72"/>
      <c r="AB139" s="72"/>
      <c r="AC139" s="72"/>
      <c r="AD139" s="72"/>
      <c r="AE139" s="72"/>
      <c r="AF139" s="72"/>
      <c r="AG139" s="71"/>
      <c r="AH139" s="45" t="s">
        <v>192</v>
      </c>
      <c r="AI139" s="44"/>
    </row>
    <row r="140" spans="1:35" s="43" customFormat="1" ht="12.75">
      <c r="A140" s="34"/>
      <c r="B140" s="38"/>
      <c r="C140" s="44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1"/>
      <c r="AH140" s="45" t="s">
        <v>192</v>
      </c>
      <c r="AI140" s="44"/>
    </row>
    <row r="141" spans="1:35" s="43" customFormat="1" ht="25.5">
      <c r="A141" s="34" t="s">
        <v>107</v>
      </c>
      <c r="B141" s="39" t="s">
        <v>108</v>
      </c>
      <c r="C141" s="44"/>
      <c r="D141" s="78">
        <v>0</v>
      </c>
      <c r="E141" s="72"/>
      <c r="F141" s="78">
        <v>0</v>
      </c>
      <c r="G141" s="72"/>
      <c r="H141" s="78">
        <v>0</v>
      </c>
      <c r="I141" s="72"/>
      <c r="J141" s="78">
        <v>0</v>
      </c>
      <c r="K141" s="72"/>
      <c r="L141" s="78">
        <v>0</v>
      </c>
      <c r="M141" s="72"/>
      <c r="N141" s="78">
        <v>0</v>
      </c>
      <c r="O141" s="72"/>
      <c r="P141" s="78">
        <v>0</v>
      </c>
      <c r="Q141" s="72"/>
      <c r="R141" s="78">
        <v>0</v>
      </c>
      <c r="S141" s="72"/>
      <c r="T141" s="78">
        <v>0</v>
      </c>
      <c r="U141" s="72"/>
      <c r="V141" s="78">
        <v>0</v>
      </c>
      <c r="W141" s="72"/>
      <c r="X141" s="78">
        <v>0</v>
      </c>
      <c r="Y141" s="72"/>
      <c r="Z141" s="78">
        <v>0</v>
      </c>
      <c r="AA141" s="72"/>
      <c r="AB141" s="78">
        <v>0</v>
      </c>
      <c r="AC141" s="72"/>
      <c r="AD141" s="78">
        <v>0</v>
      </c>
      <c r="AE141" s="72"/>
      <c r="AF141" s="78">
        <v>0</v>
      </c>
      <c r="AG141" s="71"/>
      <c r="AH141" s="61" t="s">
        <v>192</v>
      </c>
      <c r="AI141" s="111"/>
    </row>
    <row r="142" spans="1:35" s="43" customFormat="1" ht="12.75">
      <c r="A142" s="34"/>
      <c r="B142" s="97"/>
      <c r="C142" s="44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  <c r="AA142" s="72"/>
      <c r="AB142" s="72"/>
      <c r="AC142" s="72"/>
      <c r="AD142" s="72"/>
      <c r="AE142" s="72"/>
      <c r="AF142" s="72"/>
      <c r="AG142" s="71"/>
      <c r="AH142" s="45" t="s">
        <v>192</v>
      </c>
      <c r="AI142" s="44"/>
    </row>
    <row r="143" spans="1:35" s="43" customFormat="1" ht="12.75">
      <c r="A143" s="34"/>
      <c r="B143" s="97"/>
      <c r="C143" s="44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1"/>
      <c r="AH143" s="45" t="s">
        <v>192</v>
      </c>
      <c r="AI143" s="44"/>
    </row>
    <row r="144" spans="1:35" s="43" customFormat="1" ht="12.75">
      <c r="A144" s="34"/>
      <c r="B144" s="38"/>
      <c r="C144" s="44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1"/>
      <c r="AH144" s="45" t="s">
        <v>192</v>
      </c>
      <c r="AI144" s="44"/>
    </row>
    <row r="145" spans="1:35" s="43" customFormat="1" ht="25.5">
      <c r="A145" s="34" t="s">
        <v>109</v>
      </c>
      <c r="B145" s="39" t="s">
        <v>110</v>
      </c>
      <c r="C145" s="44"/>
      <c r="D145" s="78">
        <v>0</v>
      </c>
      <c r="E145" s="72"/>
      <c r="F145" s="78">
        <v>0</v>
      </c>
      <c r="G145" s="72"/>
      <c r="H145" s="78">
        <v>0</v>
      </c>
      <c r="I145" s="72"/>
      <c r="J145" s="78">
        <v>0</v>
      </c>
      <c r="K145" s="72"/>
      <c r="L145" s="78">
        <v>0</v>
      </c>
      <c r="M145" s="72"/>
      <c r="N145" s="78">
        <v>0</v>
      </c>
      <c r="O145" s="72"/>
      <c r="P145" s="78">
        <v>0</v>
      </c>
      <c r="Q145" s="72"/>
      <c r="R145" s="78">
        <v>0</v>
      </c>
      <c r="S145" s="72"/>
      <c r="T145" s="78">
        <v>0</v>
      </c>
      <c r="U145" s="72"/>
      <c r="V145" s="78">
        <v>0</v>
      </c>
      <c r="W145" s="72"/>
      <c r="X145" s="78">
        <v>0</v>
      </c>
      <c r="Y145" s="72"/>
      <c r="Z145" s="78">
        <v>0</v>
      </c>
      <c r="AA145" s="72"/>
      <c r="AB145" s="78">
        <v>0</v>
      </c>
      <c r="AC145" s="72"/>
      <c r="AD145" s="78">
        <v>0</v>
      </c>
      <c r="AE145" s="72"/>
      <c r="AF145" s="78">
        <v>0</v>
      </c>
      <c r="AG145" s="71"/>
      <c r="AH145" s="61" t="s">
        <v>192</v>
      </c>
      <c r="AI145" s="111"/>
    </row>
    <row r="146" spans="1:35" s="43" customFormat="1" ht="12.75">
      <c r="A146" s="34"/>
      <c r="B146" s="97"/>
      <c r="C146" s="44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1"/>
      <c r="AH146" s="45" t="s">
        <v>192</v>
      </c>
      <c r="AI146" s="44"/>
    </row>
    <row r="147" spans="1:35" s="43" customFormat="1" ht="12.75">
      <c r="A147" s="34"/>
      <c r="B147" s="97"/>
      <c r="C147" s="44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1"/>
      <c r="AH147" s="45" t="s">
        <v>192</v>
      </c>
      <c r="AI147" s="44"/>
    </row>
    <row r="148" spans="1:35" s="43" customFormat="1" ht="12.75">
      <c r="A148" s="34"/>
      <c r="B148" s="38"/>
      <c r="C148" s="44"/>
      <c r="D148" s="72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  <c r="AA148" s="72"/>
      <c r="AB148" s="72"/>
      <c r="AC148" s="72"/>
      <c r="AD148" s="72"/>
      <c r="AE148" s="72"/>
      <c r="AF148" s="72"/>
      <c r="AG148" s="71"/>
      <c r="AH148" s="45" t="s">
        <v>192</v>
      </c>
      <c r="AI148" s="44"/>
    </row>
    <row r="149" spans="1:35" s="43" customFormat="1" ht="25.5">
      <c r="A149" s="34" t="s">
        <v>111</v>
      </c>
      <c r="B149" s="39" t="s">
        <v>112</v>
      </c>
      <c r="C149" s="44"/>
      <c r="D149" s="78">
        <v>0</v>
      </c>
      <c r="E149" s="72"/>
      <c r="F149" s="78">
        <v>0</v>
      </c>
      <c r="G149" s="72"/>
      <c r="H149" s="78">
        <v>0</v>
      </c>
      <c r="I149" s="72"/>
      <c r="J149" s="78">
        <v>0</v>
      </c>
      <c r="K149" s="72"/>
      <c r="L149" s="78">
        <v>0</v>
      </c>
      <c r="M149" s="72"/>
      <c r="N149" s="78">
        <v>0</v>
      </c>
      <c r="O149" s="72"/>
      <c r="P149" s="78">
        <v>0</v>
      </c>
      <c r="Q149" s="72"/>
      <c r="R149" s="78">
        <v>0</v>
      </c>
      <c r="S149" s="72"/>
      <c r="T149" s="78">
        <v>0</v>
      </c>
      <c r="U149" s="72"/>
      <c r="V149" s="78">
        <v>0</v>
      </c>
      <c r="W149" s="72"/>
      <c r="X149" s="78">
        <v>0</v>
      </c>
      <c r="Y149" s="72"/>
      <c r="Z149" s="78">
        <v>0</v>
      </c>
      <c r="AA149" s="72"/>
      <c r="AB149" s="78">
        <v>0</v>
      </c>
      <c r="AC149" s="72"/>
      <c r="AD149" s="78">
        <v>0</v>
      </c>
      <c r="AE149" s="72"/>
      <c r="AF149" s="78">
        <v>0</v>
      </c>
      <c r="AG149" s="71"/>
      <c r="AH149" s="61" t="s">
        <v>192</v>
      </c>
      <c r="AI149" s="111"/>
    </row>
    <row r="150" spans="1:35" s="43" customFormat="1" ht="12.75">
      <c r="A150" s="34"/>
      <c r="B150" s="97"/>
      <c r="C150" s="44"/>
      <c r="D150" s="72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  <c r="AB150" s="72"/>
      <c r="AC150" s="72"/>
      <c r="AD150" s="72"/>
      <c r="AE150" s="72"/>
      <c r="AF150" s="72"/>
      <c r="AG150" s="71"/>
      <c r="AH150" s="45" t="s">
        <v>192</v>
      </c>
      <c r="AI150" s="44"/>
    </row>
    <row r="151" spans="1:35" s="43" customFormat="1" ht="12.75">
      <c r="A151" s="34"/>
      <c r="B151" s="97"/>
      <c r="C151" s="44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  <c r="AB151" s="72"/>
      <c r="AC151" s="72"/>
      <c r="AD151" s="72"/>
      <c r="AE151" s="72"/>
      <c r="AF151" s="72"/>
      <c r="AG151" s="71"/>
      <c r="AH151" s="45" t="s">
        <v>192</v>
      </c>
      <c r="AI151" s="44"/>
    </row>
    <row r="152" spans="1:35" s="43" customFormat="1" ht="12.75">
      <c r="A152" s="34"/>
      <c r="B152" s="38"/>
      <c r="C152" s="44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1"/>
      <c r="AH152" s="45" t="s">
        <v>192</v>
      </c>
      <c r="AI152" s="44"/>
    </row>
    <row r="153" spans="1:35" s="92" customFormat="1" ht="25.5">
      <c r="A153" s="30" t="s">
        <v>113</v>
      </c>
      <c r="B153" s="40" t="s">
        <v>114</v>
      </c>
      <c r="C153" s="49"/>
      <c r="D153" s="75">
        <v>5.4817330508474586E-2</v>
      </c>
      <c r="E153" s="80"/>
      <c r="F153" s="75">
        <v>0.33557402777598405</v>
      </c>
      <c r="G153" s="80"/>
      <c r="H153" s="75">
        <v>0</v>
      </c>
      <c r="I153" s="80"/>
      <c r="J153" s="75">
        <v>0</v>
      </c>
      <c r="K153" s="80"/>
      <c r="L153" s="75">
        <v>0</v>
      </c>
      <c r="M153" s="80"/>
      <c r="N153" s="75">
        <v>0</v>
      </c>
      <c r="O153" s="80"/>
      <c r="P153" s="75">
        <v>0</v>
      </c>
      <c r="Q153" s="80"/>
      <c r="R153" s="75">
        <v>0</v>
      </c>
      <c r="S153" s="80"/>
      <c r="T153" s="75">
        <v>0</v>
      </c>
      <c r="U153" s="80"/>
      <c r="V153" s="75">
        <v>0</v>
      </c>
      <c r="W153" s="80"/>
      <c r="X153" s="75">
        <v>0</v>
      </c>
      <c r="Y153" s="80"/>
      <c r="Z153" s="75">
        <v>0</v>
      </c>
      <c r="AA153" s="80"/>
      <c r="AB153" s="75">
        <v>0</v>
      </c>
      <c r="AC153" s="80"/>
      <c r="AD153" s="75">
        <v>0</v>
      </c>
      <c r="AE153" s="80"/>
      <c r="AF153" s="75">
        <v>0</v>
      </c>
      <c r="AG153" s="81"/>
      <c r="AH153" s="62" t="s">
        <v>192</v>
      </c>
      <c r="AI153" s="114"/>
    </row>
    <row r="154" spans="1:35" s="43" customFormat="1" ht="41.25" customHeight="1">
      <c r="A154" s="34" t="s">
        <v>115</v>
      </c>
      <c r="B154" s="39" t="s">
        <v>116</v>
      </c>
      <c r="C154" s="44"/>
      <c r="D154" s="78">
        <v>5.4817330508474586E-2</v>
      </c>
      <c r="E154" s="72"/>
      <c r="F154" s="78">
        <v>0.33557402777598405</v>
      </c>
      <c r="G154" s="72"/>
      <c r="H154" s="78">
        <v>0</v>
      </c>
      <c r="I154" s="72"/>
      <c r="J154" s="78">
        <v>0</v>
      </c>
      <c r="K154" s="72"/>
      <c r="L154" s="78">
        <v>0</v>
      </c>
      <c r="M154" s="72"/>
      <c r="N154" s="78">
        <v>0</v>
      </c>
      <c r="O154" s="72"/>
      <c r="P154" s="78">
        <v>0</v>
      </c>
      <c r="Q154" s="72"/>
      <c r="R154" s="78">
        <v>0</v>
      </c>
      <c r="S154" s="72"/>
      <c r="T154" s="78">
        <v>0</v>
      </c>
      <c r="U154" s="72"/>
      <c r="V154" s="78">
        <v>0</v>
      </c>
      <c r="W154" s="72"/>
      <c r="X154" s="78">
        <v>0</v>
      </c>
      <c r="Y154" s="72"/>
      <c r="Z154" s="78">
        <v>0</v>
      </c>
      <c r="AA154" s="72"/>
      <c r="AB154" s="78">
        <v>0</v>
      </c>
      <c r="AC154" s="72"/>
      <c r="AD154" s="78">
        <v>0</v>
      </c>
      <c r="AE154" s="72"/>
      <c r="AF154" s="78">
        <v>0</v>
      </c>
      <c r="AG154" s="71"/>
      <c r="AH154" s="61" t="s">
        <v>192</v>
      </c>
      <c r="AI154" s="111"/>
    </row>
    <row r="155" spans="1:35" s="93" customFormat="1" ht="12.75">
      <c r="A155" s="32" t="s">
        <v>115</v>
      </c>
      <c r="B155" s="41" t="s">
        <v>145</v>
      </c>
      <c r="C155" s="50" t="s">
        <v>170</v>
      </c>
      <c r="D155" s="77">
        <v>5.4817330508474586E-2</v>
      </c>
      <c r="E155" s="76" t="s">
        <v>180</v>
      </c>
      <c r="F155" s="77">
        <v>0.33557402777598405</v>
      </c>
      <c r="G155" s="76" t="s">
        <v>180</v>
      </c>
      <c r="H155" s="77">
        <v>0</v>
      </c>
      <c r="I155" s="76" t="s">
        <v>180</v>
      </c>
      <c r="J155" s="77">
        <v>0</v>
      </c>
      <c r="K155" s="76" t="s">
        <v>180</v>
      </c>
      <c r="L155" s="77">
        <v>0</v>
      </c>
      <c r="M155" s="76" t="s">
        <v>180</v>
      </c>
      <c r="N155" s="77"/>
      <c r="O155" s="76" t="s">
        <v>180</v>
      </c>
      <c r="P155" s="77"/>
      <c r="Q155" s="76" t="s">
        <v>180</v>
      </c>
      <c r="R155" s="77"/>
      <c r="S155" s="76" t="s">
        <v>180</v>
      </c>
      <c r="T155" s="77"/>
      <c r="U155" s="76" t="s">
        <v>180</v>
      </c>
      <c r="V155" s="77"/>
      <c r="W155" s="76" t="s">
        <v>180</v>
      </c>
      <c r="X155" s="77"/>
      <c r="Y155" s="76" t="s">
        <v>180</v>
      </c>
      <c r="Z155" s="77"/>
      <c r="AA155" s="76" t="s">
        <v>180</v>
      </c>
      <c r="AB155" s="77"/>
      <c r="AC155" s="76" t="s">
        <v>180</v>
      </c>
      <c r="AD155" s="77"/>
      <c r="AE155" s="76" t="s">
        <v>180</v>
      </c>
      <c r="AF155" s="77">
        <v>0</v>
      </c>
      <c r="AG155" s="79" t="s">
        <v>180</v>
      </c>
      <c r="AH155" s="64" t="s">
        <v>192</v>
      </c>
      <c r="AI155" s="115"/>
    </row>
    <row r="156" spans="1:35" s="43" customFormat="1" ht="12.75">
      <c r="A156" s="34"/>
      <c r="B156" s="39"/>
      <c r="C156" s="44"/>
      <c r="D156" s="72"/>
      <c r="E156" s="72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  <c r="AA156" s="72"/>
      <c r="AB156" s="72"/>
      <c r="AC156" s="72"/>
      <c r="AD156" s="72"/>
      <c r="AE156" s="72"/>
      <c r="AF156" s="72"/>
      <c r="AG156" s="72"/>
      <c r="AH156" s="44" t="s">
        <v>192</v>
      </c>
      <c r="AI156" s="44"/>
    </row>
    <row r="157" spans="1:35" s="43" customFormat="1" ht="12.75">
      <c r="A157" s="34"/>
      <c r="B157" s="38"/>
      <c r="C157" s="44"/>
      <c r="D157" s="72"/>
      <c r="E157" s="72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  <c r="AF157" s="72"/>
      <c r="AG157" s="71"/>
      <c r="AH157" s="45" t="s">
        <v>192</v>
      </c>
      <c r="AI157" s="44"/>
    </row>
    <row r="158" spans="1:35" s="43" customFormat="1" ht="43.5" customHeight="1">
      <c r="A158" s="34" t="s">
        <v>117</v>
      </c>
      <c r="B158" s="39" t="s">
        <v>118</v>
      </c>
      <c r="C158" s="44"/>
      <c r="D158" s="78">
        <v>0</v>
      </c>
      <c r="E158" s="72"/>
      <c r="F158" s="78">
        <v>0</v>
      </c>
      <c r="G158" s="72"/>
      <c r="H158" s="78">
        <v>0</v>
      </c>
      <c r="I158" s="72"/>
      <c r="J158" s="78">
        <v>0</v>
      </c>
      <c r="K158" s="72"/>
      <c r="L158" s="78">
        <v>0</v>
      </c>
      <c r="M158" s="72"/>
      <c r="N158" s="78">
        <v>0</v>
      </c>
      <c r="O158" s="72"/>
      <c r="P158" s="78">
        <v>0</v>
      </c>
      <c r="Q158" s="72"/>
      <c r="R158" s="78">
        <v>0</v>
      </c>
      <c r="S158" s="72"/>
      <c r="T158" s="78">
        <v>0</v>
      </c>
      <c r="U158" s="72"/>
      <c r="V158" s="78">
        <v>0</v>
      </c>
      <c r="W158" s="72"/>
      <c r="X158" s="78">
        <v>0</v>
      </c>
      <c r="Y158" s="72"/>
      <c r="Z158" s="78">
        <v>0</v>
      </c>
      <c r="AA158" s="72"/>
      <c r="AB158" s="78">
        <v>0</v>
      </c>
      <c r="AC158" s="72"/>
      <c r="AD158" s="78">
        <v>0</v>
      </c>
      <c r="AE158" s="72"/>
      <c r="AF158" s="78">
        <v>0</v>
      </c>
      <c r="AG158" s="71"/>
      <c r="AH158" s="61" t="s">
        <v>192</v>
      </c>
      <c r="AI158" s="111"/>
    </row>
    <row r="159" spans="1:35" s="43" customFormat="1" ht="12.75">
      <c r="A159" s="34"/>
      <c r="B159" s="98"/>
      <c r="C159" s="44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72"/>
      <c r="AD159" s="72"/>
      <c r="AE159" s="72"/>
      <c r="AF159" s="72"/>
      <c r="AG159" s="72"/>
      <c r="AH159" s="44" t="s">
        <v>192</v>
      </c>
      <c r="AI159" s="44"/>
    </row>
    <row r="160" spans="1:35" s="43" customFormat="1" ht="12.75">
      <c r="A160" s="34"/>
      <c r="B160" s="98"/>
      <c r="C160" s="44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  <c r="AB160" s="72"/>
      <c r="AC160" s="72"/>
      <c r="AD160" s="72"/>
      <c r="AE160" s="72"/>
      <c r="AF160" s="72"/>
      <c r="AG160" s="72"/>
      <c r="AH160" s="44" t="s">
        <v>192</v>
      </c>
      <c r="AI160" s="44"/>
    </row>
    <row r="161" spans="1:35" s="43" customFormat="1" ht="12.75">
      <c r="A161" s="34"/>
      <c r="B161" s="39"/>
      <c r="C161" s="44"/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44" t="s">
        <v>192</v>
      </c>
      <c r="AI161" s="44"/>
    </row>
    <row r="162" spans="1:35" s="43" customFormat="1" ht="12.75">
      <c r="A162" s="34"/>
      <c r="B162" s="38"/>
      <c r="C162" s="44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  <c r="AB162" s="72"/>
      <c r="AC162" s="72"/>
      <c r="AD162" s="72"/>
      <c r="AE162" s="72"/>
      <c r="AF162" s="72"/>
      <c r="AG162" s="71"/>
      <c r="AH162" s="45" t="s">
        <v>192</v>
      </c>
      <c r="AI162" s="44"/>
    </row>
    <row r="163" spans="1:35" s="91" customFormat="1" ht="38.25">
      <c r="A163" s="28" t="s">
        <v>119</v>
      </c>
      <c r="B163" s="42" t="s">
        <v>120</v>
      </c>
      <c r="C163" s="48"/>
      <c r="D163" s="74">
        <v>70.328898525423725</v>
      </c>
      <c r="E163" s="103"/>
      <c r="F163" s="74">
        <v>162.94447261332078</v>
      </c>
      <c r="G163" s="103"/>
      <c r="H163" s="74">
        <v>160.79955281765416</v>
      </c>
      <c r="I163" s="103"/>
      <c r="J163" s="74">
        <v>148.79581990636743</v>
      </c>
      <c r="K163" s="103"/>
      <c r="L163" s="74">
        <v>1.9984394700000001</v>
      </c>
      <c r="M163" s="103"/>
      <c r="N163" s="74">
        <v>0</v>
      </c>
      <c r="O163" s="103"/>
      <c r="P163" s="74">
        <v>0.99330403</v>
      </c>
      <c r="Q163" s="103"/>
      <c r="R163" s="74">
        <v>0.3</v>
      </c>
      <c r="S163" s="103"/>
      <c r="T163" s="74">
        <v>1.0051354400000003</v>
      </c>
      <c r="U163" s="103"/>
      <c r="V163" s="74">
        <v>0</v>
      </c>
      <c r="W163" s="103"/>
      <c r="X163" s="74">
        <v>0</v>
      </c>
      <c r="Y163" s="103"/>
      <c r="Z163" s="74">
        <v>148.49581990636742</v>
      </c>
      <c r="AA163" s="103"/>
      <c r="AB163" s="74">
        <v>0</v>
      </c>
      <c r="AC163" s="103"/>
      <c r="AD163" s="74">
        <v>158.80111334765414</v>
      </c>
      <c r="AE163" s="103"/>
      <c r="AF163" s="74">
        <v>1.6984394700000003</v>
      </c>
      <c r="AG163" s="104"/>
      <c r="AH163" s="65">
        <v>5.6614649000000004</v>
      </c>
      <c r="AI163" s="113"/>
    </row>
    <row r="164" spans="1:35" s="92" customFormat="1" ht="56.25" customHeight="1">
      <c r="A164" s="30" t="s">
        <v>121</v>
      </c>
      <c r="B164" s="40" t="s">
        <v>122</v>
      </c>
      <c r="C164" s="49"/>
      <c r="D164" s="75">
        <v>0</v>
      </c>
      <c r="E164" s="80"/>
      <c r="F164" s="75">
        <v>0</v>
      </c>
      <c r="G164" s="80"/>
      <c r="H164" s="75">
        <v>0</v>
      </c>
      <c r="I164" s="80"/>
      <c r="J164" s="75">
        <v>0</v>
      </c>
      <c r="K164" s="80"/>
      <c r="L164" s="75">
        <v>0</v>
      </c>
      <c r="M164" s="80"/>
      <c r="N164" s="75">
        <v>0</v>
      </c>
      <c r="O164" s="80"/>
      <c r="P164" s="75">
        <v>0</v>
      </c>
      <c r="Q164" s="80"/>
      <c r="R164" s="75">
        <v>0</v>
      </c>
      <c r="S164" s="80"/>
      <c r="T164" s="75">
        <v>0</v>
      </c>
      <c r="U164" s="80"/>
      <c r="V164" s="75">
        <v>0</v>
      </c>
      <c r="W164" s="80"/>
      <c r="X164" s="75">
        <v>0</v>
      </c>
      <c r="Y164" s="80"/>
      <c r="Z164" s="75">
        <v>0</v>
      </c>
      <c r="AA164" s="80"/>
      <c r="AB164" s="75">
        <v>0</v>
      </c>
      <c r="AC164" s="80"/>
      <c r="AD164" s="75">
        <v>0</v>
      </c>
      <c r="AE164" s="80"/>
      <c r="AF164" s="75">
        <v>0</v>
      </c>
      <c r="AG164" s="81"/>
      <c r="AH164" s="62" t="s">
        <v>192</v>
      </c>
      <c r="AI164" s="114"/>
    </row>
    <row r="165" spans="1:35" s="43" customFormat="1" ht="12.75">
      <c r="A165" s="34"/>
      <c r="B165" s="97"/>
      <c r="C165" s="44"/>
      <c r="D165" s="72"/>
      <c r="E165" s="72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  <c r="AA165" s="72"/>
      <c r="AB165" s="72"/>
      <c r="AC165" s="72"/>
      <c r="AD165" s="72"/>
      <c r="AE165" s="72"/>
      <c r="AF165" s="72"/>
      <c r="AG165" s="71"/>
      <c r="AH165" s="45" t="s">
        <v>192</v>
      </c>
      <c r="AI165" s="44"/>
    </row>
    <row r="166" spans="1:35" s="43" customFormat="1" ht="12.75">
      <c r="A166" s="34"/>
      <c r="B166" s="97"/>
      <c r="C166" s="44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  <c r="AA166" s="72"/>
      <c r="AB166" s="72"/>
      <c r="AC166" s="72"/>
      <c r="AD166" s="72"/>
      <c r="AE166" s="72"/>
      <c r="AF166" s="72"/>
      <c r="AG166" s="71"/>
      <c r="AH166" s="45" t="s">
        <v>192</v>
      </c>
      <c r="AI166" s="44"/>
    </row>
    <row r="167" spans="1:35" s="43" customFormat="1" ht="12.75">
      <c r="A167" s="34"/>
      <c r="B167" s="51"/>
      <c r="C167" s="44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  <c r="AA167" s="72"/>
      <c r="AB167" s="72"/>
      <c r="AC167" s="72"/>
      <c r="AD167" s="72"/>
      <c r="AE167" s="72"/>
      <c r="AF167" s="72"/>
      <c r="AG167" s="71"/>
      <c r="AH167" s="45" t="s">
        <v>192</v>
      </c>
      <c r="AI167" s="44"/>
    </row>
    <row r="168" spans="1:35" s="92" customFormat="1" ht="47.25" customHeight="1">
      <c r="A168" s="30" t="s">
        <v>123</v>
      </c>
      <c r="B168" s="40" t="s">
        <v>189</v>
      </c>
      <c r="C168" s="49"/>
      <c r="D168" s="75">
        <v>70.328898525423725</v>
      </c>
      <c r="E168" s="80"/>
      <c r="F168" s="75">
        <v>162.94447261332078</v>
      </c>
      <c r="G168" s="80"/>
      <c r="H168" s="75">
        <v>160.79955281765416</v>
      </c>
      <c r="I168" s="80"/>
      <c r="J168" s="75">
        <v>148.79581990636743</v>
      </c>
      <c r="K168" s="80"/>
      <c r="L168" s="75">
        <v>1.9984394700000001</v>
      </c>
      <c r="M168" s="80"/>
      <c r="N168" s="75">
        <v>0</v>
      </c>
      <c r="O168" s="80"/>
      <c r="P168" s="75">
        <v>0.99330403</v>
      </c>
      <c r="Q168" s="80"/>
      <c r="R168" s="75">
        <v>0.3</v>
      </c>
      <c r="S168" s="80"/>
      <c r="T168" s="75">
        <v>1.0051354400000003</v>
      </c>
      <c r="U168" s="80"/>
      <c r="V168" s="75">
        <v>0</v>
      </c>
      <c r="W168" s="80"/>
      <c r="X168" s="75">
        <v>0</v>
      </c>
      <c r="Y168" s="80"/>
      <c r="Z168" s="75">
        <v>148.49581990636742</v>
      </c>
      <c r="AA168" s="80"/>
      <c r="AB168" s="75">
        <v>0</v>
      </c>
      <c r="AC168" s="80"/>
      <c r="AD168" s="75">
        <v>158.80111334765414</v>
      </c>
      <c r="AE168" s="80"/>
      <c r="AF168" s="75">
        <v>1.6984394700000003</v>
      </c>
      <c r="AG168" s="81"/>
      <c r="AH168" s="62">
        <v>5.6614649000000004</v>
      </c>
      <c r="AI168" s="114"/>
    </row>
    <row r="169" spans="1:35" s="93" customFormat="1" ht="35.25" customHeight="1">
      <c r="A169" s="32" t="s">
        <v>123</v>
      </c>
      <c r="B169" s="41" t="s">
        <v>146</v>
      </c>
      <c r="C169" s="50" t="s">
        <v>171</v>
      </c>
      <c r="D169" s="77">
        <v>59.163366881355934</v>
      </c>
      <c r="E169" s="76" t="s">
        <v>180</v>
      </c>
      <c r="F169" s="77">
        <v>144.67845954940651</v>
      </c>
      <c r="G169" s="76" t="s">
        <v>180</v>
      </c>
      <c r="H169" s="77">
        <v>130.65008281196003</v>
      </c>
      <c r="I169" s="76" t="s">
        <v>180</v>
      </c>
      <c r="J169" s="77">
        <v>130.65008281196</v>
      </c>
      <c r="K169" s="76" t="s">
        <v>180</v>
      </c>
      <c r="L169" s="77">
        <v>1.8363946700000002</v>
      </c>
      <c r="M169" s="76" t="s">
        <v>180</v>
      </c>
      <c r="N169" s="77"/>
      <c r="O169" s="76" t="s">
        <v>180</v>
      </c>
      <c r="P169" s="77">
        <v>0.90625109999999998</v>
      </c>
      <c r="Q169" s="76" t="s">
        <v>180</v>
      </c>
      <c r="R169" s="77"/>
      <c r="S169" s="76" t="s">
        <v>180</v>
      </c>
      <c r="T169" s="77">
        <v>0.93014357000000025</v>
      </c>
      <c r="U169" s="76" t="s">
        <v>180</v>
      </c>
      <c r="V169" s="77"/>
      <c r="W169" s="76" t="s">
        <v>180</v>
      </c>
      <c r="X169" s="77"/>
      <c r="Y169" s="76" t="s">
        <v>180</v>
      </c>
      <c r="Z169" s="77">
        <v>130.65008281196</v>
      </c>
      <c r="AA169" s="76" t="s">
        <v>180</v>
      </c>
      <c r="AB169" s="77"/>
      <c r="AC169" s="76" t="s">
        <v>180</v>
      </c>
      <c r="AD169" s="77">
        <v>128.81368814196003</v>
      </c>
      <c r="AE169" s="76" t="s">
        <v>180</v>
      </c>
      <c r="AF169" s="77">
        <v>1.8363946700000002</v>
      </c>
      <c r="AG169" s="79" t="s">
        <v>180</v>
      </c>
      <c r="AH169" s="64" t="s">
        <v>192</v>
      </c>
      <c r="AI169" s="115" t="s">
        <v>182</v>
      </c>
    </row>
    <row r="170" spans="1:35" s="93" customFormat="1" ht="32.25" customHeight="1">
      <c r="A170" s="32" t="s">
        <v>123</v>
      </c>
      <c r="B170" s="41" t="s">
        <v>147</v>
      </c>
      <c r="C170" s="50" t="s">
        <v>172</v>
      </c>
      <c r="D170" s="77">
        <v>6.829443101694916</v>
      </c>
      <c r="E170" s="76" t="s">
        <v>180</v>
      </c>
      <c r="F170" s="77">
        <v>9.9536563667114262</v>
      </c>
      <c r="G170" s="76" t="s">
        <v>180</v>
      </c>
      <c r="H170" s="77">
        <v>17.845737094407397</v>
      </c>
      <c r="I170" s="76" t="s">
        <v>180</v>
      </c>
      <c r="J170" s="77">
        <v>17.845737094407401</v>
      </c>
      <c r="K170" s="76" t="s">
        <v>180</v>
      </c>
      <c r="L170" s="77">
        <v>0.13263735000000001</v>
      </c>
      <c r="M170" s="76" t="s">
        <v>180</v>
      </c>
      <c r="N170" s="77"/>
      <c r="O170" s="76" t="s">
        <v>180</v>
      </c>
      <c r="P170" s="77">
        <v>5.7645479999999999E-2</v>
      </c>
      <c r="Q170" s="76" t="s">
        <v>180</v>
      </c>
      <c r="R170" s="77"/>
      <c r="S170" s="76" t="s">
        <v>180</v>
      </c>
      <c r="T170" s="77">
        <v>7.4991870000000016E-2</v>
      </c>
      <c r="U170" s="76" t="s">
        <v>180</v>
      </c>
      <c r="V170" s="77"/>
      <c r="W170" s="76" t="s">
        <v>180</v>
      </c>
      <c r="X170" s="77"/>
      <c r="Y170" s="76" t="s">
        <v>180</v>
      </c>
      <c r="Z170" s="77">
        <v>17.845737094407401</v>
      </c>
      <c r="AA170" s="76" t="s">
        <v>180</v>
      </c>
      <c r="AB170" s="77"/>
      <c r="AC170" s="76" t="s">
        <v>180</v>
      </c>
      <c r="AD170" s="77">
        <v>17.713099744407398</v>
      </c>
      <c r="AE170" s="76" t="s">
        <v>180</v>
      </c>
      <c r="AF170" s="77">
        <v>0.13263735000000001</v>
      </c>
      <c r="AG170" s="79" t="s">
        <v>180</v>
      </c>
      <c r="AH170" s="64" t="s">
        <v>192</v>
      </c>
      <c r="AI170" s="115" t="s">
        <v>182</v>
      </c>
    </row>
    <row r="171" spans="1:35" s="93" customFormat="1" ht="36.75" customHeight="1">
      <c r="A171" s="32" t="s">
        <v>148</v>
      </c>
      <c r="B171" s="41" t="s">
        <v>149</v>
      </c>
      <c r="C171" s="50" t="s">
        <v>173</v>
      </c>
      <c r="D171" s="77">
        <v>1.6606881016949153</v>
      </c>
      <c r="E171" s="76" t="s">
        <v>180</v>
      </c>
      <c r="F171" s="77">
        <v>8.3123566972028584</v>
      </c>
      <c r="G171" s="76" t="s">
        <v>180</v>
      </c>
      <c r="H171" s="77">
        <v>0</v>
      </c>
      <c r="I171" s="76" t="s">
        <v>180</v>
      </c>
      <c r="J171" s="77">
        <v>0</v>
      </c>
      <c r="K171" s="76" t="s">
        <v>180</v>
      </c>
      <c r="L171" s="77">
        <v>0</v>
      </c>
      <c r="M171" s="76" t="s">
        <v>180</v>
      </c>
      <c r="N171" s="77"/>
      <c r="O171" s="76" t="s">
        <v>180</v>
      </c>
      <c r="P171" s="77">
        <v>0</v>
      </c>
      <c r="Q171" s="76" t="s">
        <v>180</v>
      </c>
      <c r="R171" s="77"/>
      <c r="S171" s="76" t="s">
        <v>180</v>
      </c>
      <c r="T171" s="77">
        <v>0</v>
      </c>
      <c r="U171" s="76" t="s">
        <v>180</v>
      </c>
      <c r="V171" s="77"/>
      <c r="W171" s="76" t="s">
        <v>180</v>
      </c>
      <c r="X171" s="77"/>
      <c r="Y171" s="76" t="s">
        <v>180</v>
      </c>
      <c r="Z171" s="77"/>
      <c r="AA171" s="76" t="s">
        <v>180</v>
      </c>
      <c r="AB171" s="77"/>
      <c r="AC171" s="76" t="s">
        <v>180</v>
      </c>
      <c r="AD171" s="77"/>
      <c r="AE171" s="76" t="s">
        <v>180</v>
      </c>
      <c r="AF171" s="77">
        <v>0</v>
      </c>
      <c r="AG171" s="79" t="s">
        <v>180</v>
      </c>
      <c r="AH171" s="64" t="s">
        <v>192</v>
      </c>
      <c r="AI171" s="115"/>
    </row>
    <row r="172" spans="1:35" s="93" customFormat="1" ht="32.25" customHeight="1">
      <c r="A172" s="32" t="s">
        <v>123</v>
      </c>
      <c r="B172" s="41" t="s">
        <v>150</v>
      </c>
      <c r="C172" s="50" t="s">
        <v>174</v>
      </c>
      <c r="D172" s="77">
        <v>2.6754004406779663</v>
      </c>
      <c r="E172" s="76" t="s">
        <v>180</v>
      </c>
      <c r="F172" s="77">
        <v>0</v>
      </c>
      <c r="G172" s="76" t="s">
        <v>180</v>
      </c>
      <c r="H172" s="77">
        <v>12.303732911286701</v>
      </c>
      <c r="I172" s="76" t="s">
        <v>180</v>
      </c>
      <c r="J172" s="77">
        <v>0.3</v>
      </c>
      <c r="K172" s="76" t="s">
        <v>180</v>
      </c>
      <c r="L172" s="77">
        <v>2.9407449999999998E-2</v>
      </c>
      <c r="M172" s="76" t="s">
        <v>180</v>
      </c>
      <c r="N172" s="77"/>
      <c r="O172" s="76" t="s">
        <v>180</v>
      </c>
      <c r="P172" s="77">
        <v>2.9407449999999998E-2</v>
      </c>
      <c r="Q172" s="76" t="s">
        <v>180</v>
      </c>
      <c r="R172" s="77">
        <v>0.3</v>
      </c>
      <c r="S172" s="76" t="s">
        <v>180</v>
      </c>
      <c r="T172" s="77"/>
      <c r="U172" s="76" t="s">
        <v>180</v>
      </c>
      <c r="V172" s="77"/>
      <c r="W172" s="76" t="s">
        <v>180</v>
      </c>
      <c r="X172" s="77"/>
      <c r="Y172" s="76" t="s">
        <v>180</v>
      </c>
      <c r="Z172" s="77"/>
      <c r="AA172" s="76" t="s">
        <v>180</v>
      </c>
      <c r="AB172" s="77"/>
      <c r="AC172" s="76" t="s">
        <v>180</v>
      </c>
      <c r="AD172" s="77">
        <v>12.274325461286701</v>
      </c>
      <c r="AE172" s="76" t="s">
        <v>180</v>
      </c>
      <c r="AF172" s="77">
        <v>-0.27059254999999999</v>
      </c>
      <c r="AG172" s="79" t="s">
        <v>180</v>
      </c>
      <c r="AH172" s="64">
        <v>-0.90197516666666666</v>
      </c>
      <c r="AI172" s="99" t="s">
        <v>183</v>
      </c>
    </row>
    <row r="173" spans="1:35" s="43" customFormat="1" ht="12.75">
      <c r="A173" s="34"/>
      <c r="B173" s="51"/>
      <c r="C173" s="44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1"/>
      <c r="AH173" s="45" t="s">
        <v>192</v>
      </c>
      <c r="AI173" s="44"/>
    </row>
    <row r="174" spans="1:35" s="91" customFormat="1" ht="44.25" customHeight="1">
      <c r="A174" s="28" t="s">
        <v>124</v>
      </c>
      <c r="B174" s="42" t="s">
        <v>125</v>
      </c>
      <c r="C174" s="48"/>
      <c r="D174" s="74">
        <v>2.5908305084745766</v>
      </c>
      <c r="E174" s="103"/>
      <c r="F174" s="74">
        <v>4.8022664511751723</v>
      </c>
      <c r="G174" s="103"/>
      <c r="H174" s="74">
        <v>1.3920564375526201</v>
      </c>
      <c r="I174" s="103"/>
      <c r="J174" s="74">
        <v>1.3920564375526201</v>
      </c>
      <c r="K174" s="103"/>
      <c r="L174" s="74">
        <v>0</v>
      </c>
      <c r="M174" s="103"/>
      <c r="N174" s="74">
        <v>0</v>
      </c>
      <c r="O174" s="103"/>
      <c r="P174" s="74">
        <v>0</v>
      </c>
      <c r="Q174" s="103"/>
      <c r="R174" s="74">
        <v>0</v>
      </c>
      <c r="S174" s="103"/>
      <c r="T174" s="74">
        <v>0</v>
      </c>
      <c r="U174" s="103"/>
      <c r="V174" s="74">
        <v>0</v>
      </c>
      <c r="W174" s="103"/>
      <c r="X174" s="74">
        <v>0</v>
      </c>
      <c r="Y174" s="103"/>
      <c r="Z174" s="74">
        <v>1.3920564375526201</v>
      </c>
      <c r="AA174" s="103"/>
      <c r="AB174" s="74">
        <v>0</v>
      </c>
      <c r="AC174" s="103"/>
      <c r="AD174" s="74">
        <v>1.3920564375526201</v>
      </c>
      <c r="AE174" s="103"/>
      <c r="AF174" s="74">
        <v>0</v>
      </c>
      <c r="AG174" s="104"/>
      <c r="AH174" s="65" t="s">
        <v>192</v>
      </c>
      <c r="AI174" s="113"/>
    </row>
    <row r="175" spans="1:35" s="93" customFormat="1" ht="25.5">
      <c r="A175" s="32" t="s">
        <v>124</v>
      </c>
      <c r="B175" s="41" t="s">
        <v>151</v>
      </c>
      <c r="C175" s="50" t="s">
        <v>175</v>
      </c>
      <c r="D175" s="77">
        <v>2.0075508474576274</v>
      </c>
      <c r="E175" s="76" t="s">
        <v>180</v>
      </c>
      <c r="F175" s="77">
        <v>4.8022664511751723</v>
      </c>
      <c r="G175" s="76" t="s">
        <v>180</v>
      </c>
      <c r="H175" s="77">
        <v>0</v>
      </c>
      <c r="I175" s="76" t="s">
        <v>180</v>
      </c>
      <c r="J175" s="77">
        <v>0</v>
      </c>
      <c r="K175" s="76" t="s">
        <v>180</v>
      </c>
      <c r="L175" s="77">
        <v>0</v>
      </c>
      <c r="M175" s="76" t="s">
        <v>180</v>
      </c>
      <c r="N175" s="77"/>
      <c r="O175" s="76" t="s">
        <v>180</v>
      </c>
      <c r="P175" s="77"/>
      <c r="Q175" s="76" t="s">
        <v>180</v>
      </c>
      <c r="R175" s="77"/>
      <c r="S175" s="76" t="s">
        <v>180</v>
      </c>
      <c r="T175" s="77"/>
      <c r="U175" s="76" t="s">
        <v>180</v>
      </c>
      <c r="V175" s="77"/>
      <c r="W175" s="76" t="s">
        <v>180</v>
      </c>
      <c r="X175" s="77"/>
      <c r="Y175" s="76" t="s">
        <v>180</v>
      </c>
      <c r="Z175" s="77"/>
      <c r="AA175" s="76" t="s">
        <v>180</v>
      </c>
      <c r="AB175" s="77"/>
      <c r="AC175" s="76" t="s">
        <v>180</v>
      </c>
      <c r="AD175" s="77"/>
      <c r="AE175" s="76" t="s">
        <v>180</v>
      </c>
      <c r="AF175" s="77">
        <v>0</v>
      </c>
      <c r="AG175" s="79" t="s">
        <v>180</v>
      </c>
      <c r="AH175" s="64" t="s">
        <v>192</v>
      </c>
      <c r="AI175" s="115"/>
    </row>
    <row r="176" spans="1:35" s="93" customFormat="1" ht="25.5">
      <c r="A176" s="32" t="s">
        <v>124</v>
      </c>
      <c r="B176" s="41" t="s">
        <v>152</v>
      </c>
      <c r="C176" s="50" t="s">
        <v>176</v>
      </c>
      <c r="D176" s="77">
        <v>0.58327966101694917</v>
      </c>
      <c r="E176" s="76" t="s">
        <v>180</v>
      </c>
      <c r="F176" s="77">
        <v>0</v>
      </c>
      <c r="G176" s="76" t="s">
        <v>180</v>
      </c>
      <c r="H176" s="77">
        <v>1.3920564375526201</v>
      </c>
      <c r="I176" s="76" t="s">
        <v>180</v>
      </c>
      <c r="J176" s="77">
        <v>1.3920564375526201</v>
      </c>
      <c r="K176" s="76" t="s">
        <v>180</v>
      </c>
      <c r="L176" s="77">
        <v>0</v>
      </c>
      <c r="M176" s="76" t="s">
        <v>180</v>
      </c>
      <c r="N176" s="77"/>
      <c r="O176" s="76" t="s">
        <v>180</v>
      </c>
      <c r="P176" s="77"/>
      <c r="Q176" s="76" t="s">
        <v>180</v>
      </c>
      <c r="R176" s="77"/>
      <c r="S176" s="76" t="s">
        <v>180</v>
      </c>
      <c r="T176" s="77"/>
      <c r="U176" s="76" t="s">
        <v>180</v>
      </c>
      <c r="V176" s="77"/>
      <c r="W176" s="76" t="s">
        <v>180</v>
      </c>
      <c r="X176" s="77"/>
      <c r="Y176" s="76" t="s">
        <v>180</v>
      </c>
      <c r="Z176" s="77">
        <v>1.3920564375526201</v>
      </c>
      <c r="AA176" s="76" t="s">
        <v>180</v>
      </c>
      <c r="AB176" s="77"/>
      <c r="AC176" s="76" t="s">
        <v>180</v>
      </c>
      <c r="AD176" s="77">
        <v>1.3920564375526201</v>
      </c>
      <c r="AE176" s="76" t="s">
        <v>180</v>
      </c>
      <c r="AF176" s="77">
        <v>0</v>
      </c>
      <c r="AG176" s="79" t="s">
        <v>180</v>
      </c>
      <c r="AH176" s="64" t="s">
        <v>192</v>
      </c>
      <c r="AI176" s="115"/>
    </row>
    <row r="177" spans="1:35" s="43" customFormat="1" ht="12.75">
      <c r="A177" s="34"/>
      <c r="B177" s="51"/>
      <c r="C177" s="44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72"/>
      <c r="AD177" s="72"/>
      <c r="AE177" s="72"/>
      <c r="AF177" s="72"/>
      <c r="AG177" s="71"/>
      <c r="AH177" s="45" t="s">
        <v>192</v>
      </c>
      <c r="AI177" s="44"/>
    </row>
    <row r="178" spans="1:35" s="91" customFormat="1" ht="43.5" customHeight="1">
      <c r="A178" s="28" t="s">
        <v>126</v>
      </c>
      <c r="B178" s="42" t="s">
        <v>127</v>
      </c>
      <c r="C178" s="48"/>
      <c r="D178" s="74">
        <v>0</v>
      </c>
      <c r="E178" s="103"/>
      <c r="F178" s="74">
        <v>0</v>
      </c>
      <c r="G178" s="103"/>
      <c r="H178" s="74">
        <v>0</v>
      </c>
      <c r="I178" s="103"/>
      <c r="J178" s="74">
        <v>0</v>
      </c>
      <c r="K178" s="103"/>
      <c r="L178" s="74">
        <v>0</v>
      </c>
      <c r="M178" s="103"/>
      <c r="N178" s="74">
        <v>0</v>
      </c>
      <c r="O178" s="103"/>
      <c r="P178" s="74">
        <v>0</v>
      </c>
      <c r="Q178" s="103"/>
      <c r="R178" s="74">
        <v>0</v>
      </c>
      <c r="S178" s="103"/>
      <c r="T178" s="74">
        <v>0</v>
      </c>
      <c r="U178" s="103"/>
      <c r="V178" s="74">
        <v>0</v>
      </c>
      <c r="W178" s="103"/>
      <c r="X178" s="74">
        <v>0</v>
      </c>
      <c r="Y178" s="103"/>
      <c r="Z178" s="74">
        <v>0</v>
      </c>
      <c r="AA178" s="103"/>
      <c r="AB178" s="74">
        <v>0</v>
      </c>
      <c r="AC178" s="103"/>
      <c r="AD178" s="74">
        <v>0</v>
      </c>
      <c r="AE178" s="103"/>
      <c r="AF178" s="74">
        <v>0</v>
      </c>
      <c r="AG178" s="104"/>
      <c r="AH178" s="65" t="s">
        <v>192</v>
      </c>
      <c r="AI178" s="113"/>
    </row>
    <row r="179" spans="1:35" s="43" customFormat="1" ht="12.75">
      <c r="A179" s="34"/>
      <c r="B179" s="97"/>
      <c r="C179" s="44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  <c r="AB179" s="72"/>
      <c r="AC179" s="72"/>
      <c r="AD179" s="72"/>
      <c r="AE179" s="72"/>
      <c r="AF179" s="72"/>
      <c r="AG179" s="71"/>
      <c r="AH179" s="45" t="s">
        <v>192</v>
      </c>
      <c r="AI179" s="44"/>
    </row>
    <row r="180" spans="1:35" s="43" customFormat="1" ht="12.75">
      <c r="A180" s="34"/>
      <c r="B180" s="97"/>
      <c r="C180" s="44"/>
      <c r="D180" s="72"/>
      <c r="E180" s="72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  <c r="AA180" s="72"/>
      <c r="AB180" s="72"/>
      <c r="AC180" s="72"/>
      <c r="AD180" s="72"/>
      <c r="AE180" s="72"/>
      <c r="AF180" s="72"/>
      <c r="AG180" s="71"/>
      <c r="AH180" s="45" t="s">
        <v>192</v>
      </c>
      <c r="AI180" s="44"/>
    </row>
    <row r="181" spans="1:35" s="43" customFormat="1" ht="12.75">
      <c r="A181" s="34"/>
      <c r="B181" s="51"/>
      <c r="C181" s="44"/>
      <c r="D181" s="72"/>
      <c r="E181" s="72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  <c r="AA181" s="72"/>
      <c r="AB181" s="72"/>
      <c r="AC181" s="72"/>
      <c r="AD181" s="72"/>
      <c r="AE181" s="72"/>
      <c r="AF181" s="72"/>
      <c r="AG181" s="71"/>
      <c r="AH181" s="45" t="s">
        <v>192</v>
      </c>
      <c r="AI181" s="44"/>
    </row>
    <row r="182" spans="1:35" s="91" customFormat="1" ht="27" customHeight="1">
      <c r="A182" s="28" t="s">
        <v>128</v>
      </c>
      <c r="B182" s="42" t="s">
        <v>129</v>
      </c>
      <c r="C182" s="48"/>
      <c r="D182" s="74">
        <v>1.4397337288135594</v>
      </c>
      <c r="E182" s="103"/>
      <c r="F182" s="74">
        <v>0</v>
      </c>
      <c r="G182" s="103"/>
      <c r="H182" s="74">
        <v>6.9176999239190646</v>
      </c>
      <c r="I182" s="103"/>
      <c r="J182" s="74">
        <v>3.5177014882614874</v>
      </c>
      <c r="K182" s="103"/>
      <c r="L182" s="74">
        <v>2.0419283500000001</v>
      </c>
      <c r="M182" s="103"/>
      <c r="N182" s="74">
        <v>0</v>
      </c>
      <c r="O182" s="103"/>
      <c r="P182" s="74">
        <v>4.1500000000000002E-2</v>
      </c>
      <c r="Q182" s="103"/>
      <c r="R182" s="74">
        <v>0.517702694342423</v>
      </c>
      <c r="S182" s="103"/>
      <c r="T182" s="74">
        <v>2.00042835</v>
      </c>
      <c r="U182" s="103"/>
      <c r="V182" s="74">
        <v>2.3859296939190644</v>
      </c>
      <c r="W182" s="103"/>
      <c r="X182" s="74">
        <v>0</v>
      </c>
      <c r="Y182" s="103"/>
      <c r="Z182" s="74">
        <v>0.61406910000000003</v>
      </c>
      <c r="AA182" s="103"/>
      <c r="AB182" s="74">
        <v>0</v>
      </c>
      <c r="AC182" s="103"/>
      <c r="AD182" s="74">
        <v>4.9267715739190638</v>
      </c>
      <c r="AE182" s="103"/>
      <c r="AF182" s="74">
        <v>1.5242256556575771</v>
      </c>
      <c r="AG182" s="104"/>
      <c r="AH182" s="65">
        <v>2.9442103978107013</v>
      </c>
      <c r="AI182" s="113"/>
    </row>
    <row r="183" spans="1:35" s="93" customFormat="1" ht="25.5">
      <c r="A183" s="32" t="s">
        <v>128</v>
      </c>
      <c r="B183" s="41" t="s">
        <v>153</v>
      </c>
      <c r="C183" s="50" t="s">
        <v>177</v>
      </c>
      <c r="D183" s="76" t="s">
        <v>180</v>
      </c>
      <c r="E183" s="76" t="s">
        <v>180</v>
      </c>
      <c r="F183" s="77">
        <v>0</v>
      </c>
      <c r="G183" s="76" t="s">
        <v>180</v>
      </c>
      <c r="H183" s="77">
        <v>2.999998793919064</v>
      </c>
      <c r="I183" s="76" t="s">
        <v>180</v>
      </c>
      <c r="J183" s="77">
        <v>2.9999987939190644</v>
      </c>
      <c r="K183" s="76" t="s">
        <v>180</v>
      </c>
      <c r="L183" s="77">
        <v>1.85999662</v>
      </c>
      <c r="M183" s="76" t="s">
        <v>180</v>
      </c>
      <c r="N183" s="77"/>
      <c r="O183" s="76" t="s">
        <v>180</v>
      </c>
      <c r="P183" s="77">
        <v>4.1500000000000002E-2</v>
      </c>
      <c r="Q183" s="76" t="s">
        <v>180</v>
      </c>
      <c r="R183" s="77"/>
      <c r="S183" s="76" t="s">
        <v>180</v>
      </c>
      <c r="T183" s="77">
        <v>1.8184966199999999</v>
      </c>
      <c r="U183" s="76" t="s">
        <v>180</v>
      </c>
      <c r="V183" s="77">
        <v>2.3859296939190644</v>
      </c>
      <c r="W183" s="76" t="s">
        <v>180</v>
      </c>
      <c r="X183" s="77"/>
      <c r="Y183" s="76" t="s">
        <v>180</v>
      </c>
      <c r="Z183" s="77">
        <v>0.61406910000000003</v>
      </c>
      <c r="AA183" s="76" t="s">
        <v>180</v>
      </c>
      <c r="AB183" s="77"/>
      <c r="AC183" s="76" t="s">
        <v>180</v>
      </c>
      <c r="AD183" s="77">
        <v>1.1910021739190642</v>
      </c>
      <c r="AE183" s="76" t="s">
        <v>180</v>
      </c>
      <c r="AF183" s="77">
        <v>1.85999662</v>
      </c>
      <c r="AG183" s="79" t="s">
        <v>180</v>
      </c>
      <c r="AH183" s="64" t="s">
        <v>192</v>
      </c>
      <c r="AI183" s="115" t="s">
        <v>186</v>
      </c>
    </row>
    <row r="184" spans="1:35" s="93" customFormat="1" ht="51">
      <c r="A184" s="32" t="s">
        <v>128</v>
      </c>
      <c r="B184" s="41" t="s">
        <v>154</v>
      </c>
      <c r="C184" s="50" t="s">
        <v>178</v>
      </c>
      <c r="D184" s="77">
        <v>1.4397337288135594</v>
      </c>
      <c r="E184" s="76" t="s">
        <v>180</v>
      </c>
      <c r="F184" s="77">
        <v>0</v>
      </c>
      <c r="G184" s="76" t="s">
        <v>180</v>
      </c>
      <c r="H184" s="77">
        <v>3.9177011300000002</v>
      </c>
      <c r="I184" s="76" t="s">
        <v>180</v>
      </c>
      <c r="J184" s="77">
        <v>0.517702694342423</v>
      </c>
      <c r="K184" s="76" t="s">
        <v>180</v>
      </c>
      <c r="L184" s="77">
        <v>0.18193172999999999</v>
      </c>
      <c r="M184" s="76" t="s">
        <v>180</v>
      </c>
      <c r="N184" s="77"/>
      <c r="O184" s="76" t="s">
        <v>180</v>
      </c>
      <c r="P184" s="77"/>
      <c r="Q184" s="76" t="s">
        <v>180</v>
      </c>
      <c r="R184" s="77">
        <v>0.517702694342423</v>
      </c>
      <c r="S184" s="76" t="s">
        <v>180</v>
      </c>
      <c r="T184" s="77">
        <v>0.18193172999999999</v>
      </c>
      <c r="U184" s="76" t="s">
        <v>180</v>
      </c>
      <c r="V184" s="77"/>
      <c r="W184" s="76" t="s">
        <v>180</v>
      </c>
      <c r="X184" s="77"/>
      <c r="Y184" s="76" t="s">
        <v>180</v>
      </c>
      <c r="Z184" s="77"/>
      <c r="AA184" s="76" t="s">
        <v>180</v>
      </c>
      <c r="AB184" s="77"/>
      <c r="AC184" s="76" t="s">
        <v>180</v>
      </c>
      <c r="AD184" s="77">
        <v>3.7357694000000001</v>
      </c>
      <c r="AE184" s="76" t="s">
        <v>180</v>
      </c>
      <c r="AF184" s="77">
        <v>-0.33577096434242304</v>
      </c>
      <c r="AG184" s="79" t="s">
        <v>180</v>
      </c>
      <c r="AH184" s="64">
        <v>-0.64857874608690902</v>
      </c>
      <c r="AI184" s="99" t="s">
        <v>185</v>
      </c>
    </row>
    <row r="185" spans="1:35" s="43" customFormat="1" ht="12.75">
      <c r="A185" s="34"/>
      <c r="B185" s="51"/>
      <c r="C185" s="44"/>
      <c r="D185" s="72"/>
      <c r="E185" s="72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  <c r="AA185" s="72"/>
      <c r="AB185" s="72"/>
      <c r="AC185" s="72"/>
      <c r="AD185" s="72"/>
      <c r="AE185" s="72"/>
      <c r="AF185" s="72"/>
      <c r="AG185" s="71"/>
      <c r="AH185" s="94"/>
      <c r="AI185" s="44"/>
    </row>
    <row r="186" spans="1:35" s="43" customFormat="1" ht="12.75">
      <c r="A186" s="34"/>
      <c r="B186" s="51"/>
      <c r="C186" s="44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  <c r="AA186" s="72"/>
      <c r="AB186" s="72"/>
      <c r="AC186" s="72"/>
      <c r="AD186" s="72"/>
      <c r="AE186" s="72"/>
      <c r="AF186" s="72"/>
      <c r="AG186" s="71"/>
      <c r="AH186" s="94"/>
      <c r="AI186" s="44"/>
    </row>
  </sheetData>
  <autoFilter ref="A20:AM186"/>
  <mergeCells count="35">
    <mergeCell ref="E15:F17"/>
    <mergeCell ref="I16:L16"/>
    <mergeCell ref="G15:H17"/>
    <mergeCell ref="U16:X16"/>
    <mergeCell ref="Y16:AB16"/>
    <mergeCell ref="I17:J17"/>
    <mergeCell ref="U17:V17"/>
    <mergeCell ref="W17:X17"/>
    <mergeCell ref="Y17:Z17"/>
    <mergeCell ref="AA17:AB17"/>
    <mergeCell ref="A6:AI6"/>
    <mergeCell ref="A4:AI4"/>
    <mergeCell ref="A14:AI14"/>
    <mergeCell ref="A15:A18"/>
    <mergeCell ref="B15:B18"/>
    <mergeCell ref="C15:C18"/>
    <mergeCell ref="AI15:AI18"/>
    <mergeCell ref="A10:AI10"/>
    <mergeCell ref="A9:AI9"/>
    <mergeCell ref="A7:AI7"/>
    <mergeCell ref="A13:AI13"/>
    <mergeCell ref="A12:AI12"/>
    <mergeCell ref="D15:D18"/>
    <mergeCell ref="AE15:AH15"/>
    <mergeCell ref="AE16:AF17"/>
    <mergeCell ref="AG16:AH17"/>
    <mergeCell ref="AC15:AD17"/>
    <mergeCell ref="I15:AB15"/>
    <mergeCell ref="K17:L17"/>
    <mergeCell ref="M17:N17"/>
    <mergeCell ref="O17:P17"/>
    <mergeCell ref="Q17:R17"/>
    <mergeCell ref="S17:T17"/>
    <mergeCell ref="M16:P16"/>
    <mergeCell ref="Q16:T16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3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Приложение 12</vt:lpstr>
      <vt:lpstr>МЭ</vt:lpstr>
      <vt:lpstr>ПЭ</vt:lpstr>
      <vt:lpstr>СамРС</vt:lpstr>
      <vt:lpstr>УРС</vt:lpstr>
      <vt:lpstr>СарРС</vt:lpstr>
      <vt:lpstr>ЧЭ</vt:lpstr>
      <vt:lpstr>МЭ!Область_печати</vt:lpstr>
      <vt:lpstr>ПЭ!Область_печати</vt:lpstr>
      <vt:lpstr>СамРС!Область_печати</vt:lpstr>
      <vt:lpstr>СарРС!Область_печати</vt:lpstr>
      <vt:lpstr>УРС!Область_печати</vt:lpstr>
      <vt:lpstr>ЧЭ!Область_печати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Анастасия Сергеевна Уколова</cp:lastModifiedBy>
  <cp:lastPrinted>2016-03-22T14:56:00Z</cp:lastPrinted>
  <dcterms:created xsi:type="dcterms:W3CDTF">2009-07-27T10:10:26Z</dcterms:created>
  <dcterms:modified xsi:type="dcterms:W3CDTF">2018-11-14T16:24:18Z</dcterms:modified>
</cp:coreProperties>
</file>