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9б индексация" sheetId="1" r:id="rId1"/>
    <sheet name="11ж.1" sheetId="2" r:id="rId2"/>
    <sheet name="11л" sheetId="3" r:id="rId3"/>
  </sheets>
  <calcPr calcId="152511"/>
</workbook>
</file>

<file path=xl/calcChain.xml><?xml version="1.0" encoding="utf-8"?>
<calcChain xmlns="http://schemas.openxmlformats.org/spreadsheetml/2006/main">
  <c r="D37" i="1" l="1"/>
  <c r="D67" i="1" l="1"/>
  <c r="E66" i="1"/>
  <c r="D66" i="1"/>
  <c r="E65" i="1"/>
  <c r="D65" i="1"/>
  <c r="E63" i="1"/>
  <c r="D63" i="1"/>
  <c r="E60" i="1"/>
  <c r="D60" i="1"/>
  <c r="E55" i="1"/>
  <c r="H55" i="1" s="1"/>
  <c r="G55" i="1" s="1"/>
  <c r="H54" i="1"/>
  <c r="G54" i="1" s="1"/>
  <c r="D53" i="1"/>
  <c r="H53" i="1" s="1"/>
  <c r="G53" i="1" s="1"/>
  <c r="H52" i="1"/>
  <c r="G52" i="1"/>
  <c r="H51" i="1"/>
  <c r="G51" i="1" s="1"/>
  <c r="H50" i="1"/>
  <c r="G50" i="1"/>
  <c r="H49" i="1"/>
  <c r="G49" i="1"/>
  <c r="H48" i="1"/>
  <c r="G48" i="1"/>
  <c r="H47" i="1"/>
  <c r="G47" i="1"/>
  <c r="H46" i="1"/>
  <c r="G46" i="1"/>
  <c r="H45" i="1"/>
  <c r="G45" i="1" s="1"/>
  <c r="H44" i="1"/>
  <c r="G44" i="1"/>
  <c r="H43" i="1"/>
  <c r="G43" i="1" s="1"/>
  <c r="H42" i="1"/>
  <c r="G42" i="1"/>
  <c r="H41" i="1"/>
  <c r="G41" i="1" s="1"/>
  <c r="H40" i="1"/>
  <c r="G40" i="1" s="1"/>
  <c r="H39" i="1"/>
  <c r="G39" i="1"/>
  <c r="H38" i="1"/>
  <c r="G38" i="1"/>
  <c r="E37" i="1"/>
  <c r="H36" i="1"/>
  <c r="G36" i="1" s="1"/>
  <c r="H35" i="1"/>
  <c r="G35" i="1"/>
  <c r="H34" i="1"/>
  <c r="G34" i="1"/>
  <c r="H33" i="1"/>
  <c r="G33" i="1" s="1"/>
  <c r="E32" i="1"/>
  <c r="H32" i="1" s="1"/>
  <c r="G32" i="1" s="1"/>
  <c r="D32" i="1"/>
  <c r="H31" i="1"/>
  <c r="G31" i="1" s="1"/>
  <c r="E30" i="1"/>
  <c r="H30" i="1" s="1"/>
  <c r="G30" i="1" s="1"/>
  <c r="D29" i="1"/>
  <c r="H28" i="1"/>
  <c r="G28" i="1"/>
  <c r="H27" i="1"/>
  <c r="G27" i="1" s="1"/>
  <c r="H26" i="1"/>
  <c r="G26" i="1"/>
  <c r="H25" i="1"/>
  <c r="G25" i="1" s="1"/>
  <c r="H24" i="1"/>
  <c r="G24" i="1"/>
  <c r="H23" i="1"/>
  <c r="G23" i="1"/>
  <c r="E22" i="1"/>
  <c r="H22" i="1" s="1"/>
  <c r="G22" i="1" s="1"/>
  <c r="D22" i="1"/>
  <c r="D21" i="1" s="1"/>
  <c r="D20" i="1" l="1"/>
  <c r="H37" i="1"/>
  <c r="G37" i="1" s="1"/>
  <c r="E29" i="1"/>
  <c r="H29" i="1" l="1"/>
  <c r="G29" i="1" s="1"/>
  <c r="E21" i="1"/>
  <c r="E20" i="1" s="1"/>
  <c r="H21" i="1" l="1"/>
  <c r="G21" i="1" s="1"/>
  <c r="H20" i="1"/>
  <c r="G20" i="1" s="1"/>
</calcChain>
</file>

<file path=xl/sharedStrings.xml><?xml version="1.0" encoding="utf-8"?>
<sst xmlns="http://schemas.openxmlformats.org/spreadsheetml/2006/main" count="210" uniqueCount="150">
  <si>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</si>
  <si>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</si>
  <si>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</si>
  <si>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</si>
  <si>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</si>
  <si>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</si>
  <si>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</si>
  <si>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</si>
  <si>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</si>
  <si>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"Краснодар Водоканал"</t>
  </si>
  <si>
    <t>ИНН:</t>
  </si>
  <si>
    <t>2308111927</t>
  </si>
  <si>
    <t>КПП:</t>
  </si>
  <si>
    <t>231101001</t>
  </si>
  <si>
    <t>Долгосрочный период регулирования:</t>
  </si>
  <si>
    <t>2015-2019</t>
  </si>
  <si>
    <t>гг.</t>
  </si>
  <si>
    <t>№ п/п</t>
  </si>
  <si>
    <t>Показатель</t>
  </si>
  <si>
    <t>Ед. изм.</t>
  </si>
  <si>
    <r>
      <t>Примечание</t>
    </r>
    <r>
      <rPr>
        <vertAlign val="superscript"/>
        <sz val="10"/>
        <rFont val="Times New Roman"/>
        <family val="1"/>
        <charset val="204"/>
      </rPr>
      <t>3</t>
    </r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</si>
  <si>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</si>
  <si>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</si>
  <si>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</si>
  <si>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</si>
  <si>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</si>
  <si>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</si>
  <si>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</si>
  <si>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</si>
  <si>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</si>
  <si>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</si>
  <si>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Отклонения возникли по причине того, что РЭК-департаментом расходы на 2016 год учтены не в полном объеме, заявленном организацией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</si>
  <si>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</si>
  <si>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</si>
  <si>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</si>
  <si>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</si>
  <si>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</si>
  <si>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</si>
  <si>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</si>
  <si>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</si>
  <si>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Отклонение обусловлено расходами, не учтенными в тарифе</t>
  </si>
  <si>
    <t>1.1.1.3.1</t>
  </si>
  <si>
    <t>в том числе на ремонт</t>
  </si>
  <si>
    <t>1.1.2</t>
  </si>
  <si>
    <t>Фонд оплаты труда</t>
  </si>
  <si>
    <t>Отклонение обусловлено недостаточным уровнем средней заработной платы, учтенной в тарифе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</si>
  <si>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</si>
  <si>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</si>
  <si>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</si>
  <si>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</si>
  <si>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</si>
  <si>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</si>
  <si>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</si>
  <si>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</si>
  <si>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r>
      <t>в том числе прочие расходы (с расшифровкой)</t>
    </r>
    <r>
      <rPr>
        <vertAlign val="superscript"/>
        <sz val="10"/>
        <rFont val="Times New Roman"/>
        <family val="1"/>
        <charset val="204"/>
      </rPr>
      <t>4</t>
    </r>
  </si>
  <si>
    <t>общехозяйственные расходы</t>
  </si>
  <si>
    <t>Отклонение обусловлено общехозяйственными расходами, не учтенными в тарифе</t>
  </si>
  <si>
    <t>прочие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</si>
  <si>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</si>
  <si>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</si>
  <si>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</si>
  <si>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</si>
  <si>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</si>
  <si>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</si>
  <si>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</si>
  <si>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</si>
  <si>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</si>
  <si>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</si>
  <si>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</si>
  <si>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</si>
  <si>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Отклонение обусловлено расходами по аренде объектов электросетевого комплекса, не учетенными в тарифе</t>
  </si>
  <si>
    <t>1.2.4</t>
  </si>
  <si>
    <t>отчисления на социальные нужды</t>
  </si>
  <si>
    <t>Отклонение обусловлено фактическим размером ФОТ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</si>
  <si>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</si>
  <si>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</si>
  <si>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</si>
  <si>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</si>
  <si>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Отклонение обусловлено амортизационными отчислениями, не учтенными в тарифе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</si>
  <si>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</si>
  <si>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</si>
  <si>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</si>
  <si>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</si>
  <si>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</si>
  <si>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</si>
  <si>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</si>
  <si>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</si>
  <si>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</si>
  <si>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</si>
  <si>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</si>
  <si>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</si>
  <si>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</si>
  <si>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</si>
  <si>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</si>
  <si>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</si>
  <si>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</si>
  <si>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</si>
  <si>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</si>
  <si>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</si>
  <si>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</si>
  <si>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</si>
  <si>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МВт·ч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</si>
  <si>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</si>
  <si>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</si>
  <si>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</si>
  <si>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</si>
  <si>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</si>
  <si>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</si>
  <si>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</si>
  <si>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</si>
  <si>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</si>
  <si>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 xml:space="preserve">в том числе трансформаторная мощность подстанций на СН2 </t>
  </si>
  <si>
    <t>3</t>
  </si>
  <si>
    <t>Количество условных единиц по линиям электропередач, всего, в том числе:</t>
  </si>
  <si>
    <t>у. е.</t>
  </si>
  <si>
    <t>3.1</t>
  </si>
  <si>
    <t>в том числе количество условных единиц по линиям электропередач на СН2</t>
  </si>
  <si>
    <t>3.2</t>
  </si>
  <si>
    <t>в том числе количество условных единиц по линиям электропередач на НН</t>
  </si>
  <si>
    <t>4</t>
  </si>
  <si>
    <t>Количество условных единиц по подстанциям, всего, в том числе:</t>
  </si>
  <si>
    <t>4.1</t>
  </si>
  <si>
    <t>в том числе Количество условных единиц по подстанциям на СН2</t>
  </si>
  <si>
    <t>5</t>
  </si>
  <si>
    <t>Длина линий электропередач, всего, в том числе:</t>
  </si>
  <si>
    <t>км</t>
  </si>
  <si>
    <t>5.1</t>
  </si>
  <si>
    <t>в том числе длина линий электропередач на СН2</t>
  </si>
  <si>
    <t>5.2</t>
  </si>
  <si>
    <t>в том числе длина линий электропередач на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</si>
  <si>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</si>
  <si>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</si>
  <si>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</si>
  <si>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</si>
  <si>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</si>
  <si>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</si>
  <si>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</si>
  <si>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</si>
  <si>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норматив технологического расхода (потерь) электрической энергии, установленный 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</si>
  <si>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</si>
  <si>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</si>
  <si>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</si>
  <si>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</si>
  <si>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</si>
  <si>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</si>
  <si>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2017 год</t>
  </si>
  <si>
    <t>Об отчетах о реализации инвестиционной программы и об обосновывающих их материалах</t>
  </si>
  <si>
    <t>Действующая инвестиционная программа в сфере передачи электроэнергии действует с 01.01.2018 года. Согласно п. 18 Правил осуществления контроля за реализацией инвестиционных программ субъектов электроэнергетики, утвержденных Постановлением Правительства РФ № 977 от 01.12.2009, ежеквартальные отчеты о реализации инвестиционной программы размещаются на официальном сайте системы не позднее чем через 45 дней после окончания отчетного квартала.</t>
  </si>
  <si>
    <t>Раскрытие информации о качестве обслуживания потребителей услуг сетевой организации</t>
  </si>
  <si>
    <t xml:space="preserve">Приложение N 7 к Единым стандартам качества обслуживания сетевыми организациями потребителей услуг сетевых организаций (утв. приказом Министерства энергетики РФ от 15 апреля 2014 г. N 186)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</si>
</sst>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ahoma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" fontId="10" fillId="2" borderId="0" applyBorder="0">
      <alignment horizontal="right"/>
    </xf>
  </cellStyleXfs>
  <cellXfs count="58">
    <xf numFmtId="0" fontId="0" fillId="0" borderId="0" xfId="0"/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1" applyNumberFormat="1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9" fontId="4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Alignment="1"/>
    <xf numFmtId="0" fontId="4" fillId="0" borderId="0" xfId="2" applyFont="1" applyFill="1" applyAlignment="1">
      <alignment horizontal="left"/>
    </xf>
    <xf numFmtId="0" fontId="4" fillId="0" borderId="0" xfId="1" applyNumberFormat="1" applyFont="1" applyFill="1" applyAlignment="1"/>
    <xf numFmtId="9" fontId="4" fillId="0" borderId="0" xfId="1" applyFont="1" applyFill="1" applyAlignment="1"/>
    <xf numFmtId="49" fontId="4" fillId="0" borderId="1" xfId="2" applyNumberFormat="1" applyFont="1" applyFill="1" applyBorder="1" applyAlignment="1"/>
    <xf numFmtId="49" fontId="4" fillId="0" borderId="2" xfId="2" applyNumberFormat="1" applyFont="1" applyFill="1" applyBorder="1" applyAlignment="1"/>
    <xf numFmtId="49" fontId="4" fillId="0" borderId="2" xfId="2" applyNumberFormat="1" applyFont="1" applyFill="1" applyBorder="1" applyAlignment="1">
      <alignment horizontal="left"/>
    </xf>
    <xf numFmtId="49" fontId="4" fillId="0" borderId="2" xfId="2" applyNumberFormat="1" applyFont="1" applyFill="1" applyBorder="1" applyAlignment="1">
      <alignment horizontal="center"/>
    </xf>
    <xf numFmtId="0" fontId="7" fillId="0" borderId="0" xfId="1" applyNumberFormat="1" applyFont="1" applyFill="1" applyAlignment="1"/>
    <xf numFmtId="9" fontId="7" fillId="0" borderId="0" xfId="1" applyFont="1" applyFill="1" applyAlignment="1"/>
    <xf numFmtId="0" fontId="7" fillId="0" borderId="0" xfId="2" applyFont="1" applyFill="1" applyAlignment="1"/>
    <xf numFmtId="0" fontId="7" fillId="0" borderId="3" xfId="2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wrapText="1"/>
    </xf>
    <xf numFmtId="0" fontId="7" fillId="0" borderId="3" xfId="2" applyFont="1" applyFill="1" applyBorder="1" applyAlignment="1">
      <alignment horizontal="center"/>
    </xf>
    <xf numFmtId="49" fontId="7" fillId="0" borderId="3" xfId="2" applyNumberFormat="1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right" vertical="center"/>
    </xf>
    <xf numFmtId="49" fontId="7" fillId="0" borderId="3" xfId="2" applyNumberFormat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horizontal="right"/>
    </xf>
    <xf numFmtId="49" fontId="7" fillId="0" borderId="3" xfId="2" applyNumberFormat="1" applyFont="1" applyFill="1" applyBorder="1" applyAlignment="1">
      <alignment vertical="center" wrapText="1"/>
    </xf>
    <xf numFmtId="49" fontId="7" fillId="0" borderId="3" xfId="2" applyNumberFormat="1" applyFont="1" applyFill="1" applyBorder="1" applyAlignment="1">
      <alignment horizontal="left" wrapText="1"/>
    </xf>
    <xf numFmtId="49" fontId="7" fillId="0" borderId="3" xfId="2" applyNumberFormat="1" applyFont="1" applyFill="1" applyBorder="1" applyAlignment="1">
      <alignment horizontal="left"/>
    </xf>
    <xf numFmtId="49" fontId="7" fillId="0" borderId="3" xfId="2" applyNumberFormat="1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wrapText="1" indent="1"/>
    </xf>
    <xf numFmtId="0" fontId="7" fillId="0" borderId="3" xfId="2" applyFont="1" applyFill="1" applyBorder="1" applyAlignment="1">
      <alignment vertical="center" wrapText="1"/>
    </xf>
    <xf numFmtId="4" fontId="7" fillId="0" borderId="3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right"/>
    </xf>
    <xf numFmtId="2" fontId="7" fillId="0" borderId="3" xfId="2" applyNumberFormat="1" applyFont="1" applyFill="1" applyBorder="1" applyAlignment="1">
      <alignment horizontal="right" vertical="center"/>
    </xf>
    <xf numFmtId="2" fontId="7" fillId="0" borderId="3" xfId="2" applyNumberFormat="1" applyFont="1" applyFill="1" applyBorder="1" applyAlignment="1">
      <alignment horizontal="right"/>
    </xf>
    <xf numFmtId="0" fontId="7" fillId="0" borderId="0" xfId="2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9" fontId="7" fillId="0" borderId="0" xfId="1" applyFont="1" applyFill="1" applyAlignment="1">
      <alignment vertical="center"/>
    </xf>
    <xf numFmtId="0" fontId="9" fillId="0" borderId="0" xfId="2" applyFont="1" applyFill="1" applyAlignment="1">
      <alignment vertical="center"/>
    </xf>
    <xf numFmtId="4" fontId="11" fillId="0" borderId="3" xfId="3" applyNumberFormat="1" applyFont="1" applyFill="1" applyBorder="1" applyAlignment="1" applyProtection="1">
      <alignment horizontal="right" vertical="center"/>
    </xf>
    <xf numFmtId="0" fontId="8" fillId="0" borderId="0" xfId="2" applyFont="1" applyFill="1" applyAlignment="1">
      <alignment horizontal="justify"/>
    </xf>
    <xf numFmtId="0" fontId="7" fillId="0" borderId="0" xfId="2" applyFont="1" applyFill="1" applyAlignment="1">
      <alignment horizontal="justify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4" fillId="0" borderId="1" xfId="2" applyFont="1" applyFill="1" applyBorder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 indent="4"/>
    </xf>
    <xf numFmtId="0" fontId="14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Процентный" xfId="1" builtinId="5"/>
    <cellStyle name="Формула_GRES.2007.5" xfId="3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3409950</xdr:colOff>
          <xdr:row>3</xdr:row>
          <xdr:rowOff>123825</xdr:rowOff>
        </xdr:from>
        <xdr:to>
          <xdr:col>1</xdr:col>
          <xdr:colOff>4324350</xdr:colOff>
          <xdr:row>7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38" workbookViewId="0">
      <selection activeCell="F42" sqref="F42"/>
    </sheetView>
  </sheetViews>
  <sheetFormatPr defaultColWidth="1.42578125" defaultRowHeight="15" x14ac:dyDescent="0.25"/>
  <cols>
    <col min="1" max="1" width="7.5703125" style="44" customWidth="1"/>
    <col min="2" max="2" width="40.42578125" style="44" customWidth="1"/>
    <col min="3" max="3" width="8.140625" style="44" bestFit="1" customWidth="1"/>
    <col min="4" max="4" width="13" style="44" customWidth="1"/>
    <col min="5" max="5" width="12.85546875" style="44" customWidth="1"/>
    <col min="6" max="6" width="21.42578125" style="44" customWidth="1"/>
    <col min="7" max="8" width="10" style="44" hidden="1" customWidth="1"/>
    <col min="9" max="16384" width="1.42578125" style="44"/>
  </cols>
  <sheetData>
    <row r="1" spans="1:8" s="1" customFormat="1" ht="11.25" x14ac:dyDescent="0.25">
      <c r="F1" s="2" t="s">
        <v>0</v>
      </c>
      <c r="G1" s="3"/>
      <c r="H1" s="4"/>
    </row>
    <row r="2" spans="1:8" s="1" customFormat="1" ht="11.25" x14ac:dyDescent="0.25">
      <c r="F2" s="2" t="s">
        <v>1</v>
      </c>
      <c r="G2" s="3"/>
      <c r="H2" s="4"/>
    </row>
    <row r="3" spans="1:8" s="1" customFormat="1" ht="11.25" x14ac:dyDescent="0.25">
      <c r="F3" s="2" t="s">
        <v>2</v>
      </c>
      <c r="G3" s="3"/>
      <c r="H3" s="4"/>
    </row>
    <row r="4" spans="1:8" s="5" customFormat="1" ht="10.5" customHeight="1" x14ac:dyDescent="0.25">
      <c r="G4" s="6"/>
      <c r="H4" s="7"/>
    </row>
    <row r="5" spans="1:8" s="10" customFormat="1" ht="18.75" x14ac:dyDescent="0.25">
      <c r="A5" s="50" t="s">
        <v>3</v>
      </c>
      <c r="B5" s="50"/>
      <c r="C5" s="50"/>
      <c r="D5" s="50"/>
      <c r="E5" s="50"/>
      <c r="F5" s="50"/>
      <c r="G5" s="8"/>
      <c r="H5" s="9"/>
    </row>
    <row r="6" spans="1:8" s="10" customFormat="1" ht="18.75" x14ac:dyDescent="0.25">
      <c r="A6" s="50" t="s">
        <v>4</v>
      </c>
      <c r="B6" s="50"/>
      <c r="C6" s="50"/>
      <c r="D6" s="50"/>
      <c r="E6" s="50"/>
      <c r="F6" s="50"/>
      <c r="G6" s="8"/>
      <c r="H6" s="9"/>
    </row>
    <row r="7" spans="1:8" s="10" customFormat="1" ht="18.75" x14ac:dyDescent="0.25">
      <c r="A7" s="50" t="s">
        <v>5</v>
      </c>
      <c r="B7" s="50"/>
      <c r="C7" s="50"/>
      <c r="D7" s="50"/>
      <c r="E7" s="50"/>
      <c r="F7" s="50"/>
      <c r="G7" s="8"/>
      <c r="H7" s="9"/>
    </row>
    <row r="8" spans="1:8" s="10" customFormat="1" ht="18.75" x14ac:dyDescent="0.25">
      <c r="A8" s="50" t="s">
        <v>6</v>
      </c>
      <c r="B8" s="50"/>
      <c r="C8" s="50"/>
      <c r="D8" s="50"/>
      <c r="E8" s="50"/>
      <c r="F8" s="50"/>
      <c r="G8" s="8"/>
      <c r="H8" s="9"/>
    </row>
    <row r="9" spans="1:8" s="10" customFormat="1" ht="18.75" x14ac:dyDescent="0.25">
      <c r="A9" s="50" t="s">
        <v>7</v>
      </c>
      <c r="B9" s="50"/>
      <c r="C9" s="50"/>
      <c r="D9" s="50"/>
      <c r="E9" s="50"/>
      <c r="F9" s="50"/>
      <c r="G9" s="8"/>
      <c r="H9" s="9"/>
    </row>
    <row r="10" spans="1:8" s="5" customFormat="1" ht="15.75" hidden="1" customHeight="1" x14ac:dyDescent="0.25">
      <c r="G10" s="6"/>
      <c r="H10" s="7"/>
    </row>
    <row r="11" spans="1:8" s="5" customFormat="1" ht="10.5" customHeight="1" x14ac:dyDescent="0.25">
      <c r="G11" s="6"/>
      <c r="H11" s="7"/>
    </row>
    <row r="12" spans="1:8" s="11" customFormat="1" ht="15.75" x14ac:dyDescent="0.25">
      <c r="B12" s="12" t="s">
        <v>8</v>
      </c>
      <c r="C12" s="51" t="s">
        <v>9</v>
      </c>
      <c r="D12" s="51"/>
      <c r="E12" s="51"/>
      <c r="F12" s="51"/>
      <c r="G12" s="13"/>
      <c r="H12" s="14"/>
    </row>
    <row r="13" spans="1:8" s="11" customFormat="1" ht="15.75" x14ac:dyDescent="0.25">
      <c r="B13" s="12" t="s">
        <v>10</v>
      </c>
      <c r="C13" s="15" t="s">
        <v>11</v>
      </c>
      <c r="D13" s="15"/>
      <c r="G13" s="13"/>
      <c r="H13" s="14"/>
    </row>
    <row r="14" spans="1:8" s="11" customFormat="1" ht="15.75" x14ac:dyDescent="0.25">
      <c r="B14" s="12" t="s">
        <v>12</v>
      </c>
      <c r="C14" s="16" t="s">
        <v>13</v>
      </c>
      <c r="D14" s="16"/>
      <c r="G14" s="13"/>
      <c r="H14" s="14"/>
    </row>
    <row r="15" spans="1:8" s="11" customFormat="1" ht="15.75" x14ac:dyDescent="0.25">
      <c r="B15" s="12" t="s">
        <v>14</v>
      </c>
      <c r="C15" s="17" t="s">
        <v>15</v>
      </c>
      <c r="D15" s="18"/>
      <c r="E15" s="12" t="s">
        <v>16</v>
      </c>
      <c r="G15" s="13"/>
      <c r="H15" s="14"/>
    </row>
    <row r="16" spans="1:8" s="5" customFormat="1" ht="9" customHeight="1" x14ac:dyDescent="0.25">
      <c r="G16" s="6"/>
      <c r="H16" s="7"/>
    </row>
    <row r="17" spans="1:8" s="21" customFormat="1" ht="15.75" customHeight="1" x14ac:dyDescent="0.2">
      <c r="A17" s="48" t="s">
        <v>17</v>
      </c>
      <c r="B17" s="48" t="s">
        <v>18</v>
      </c>
      <c r="C17" s="48" t="s">
        <v>19</v>
      </c>
      <c r="D17" s="48" t="s">
        <v>145</v>
      </c>
      <c r="E17" s="48"/>
      <c r="F17" s="49" t="s">
        <v>20</v>
      </c>
      <c r="G17" s="19"/>
      <c r="H17" s="20"/>
    </row>
    <row r="18" spans="1:8" s="21" customFormat="1" ht="15.75" customHeight="1" x14ac:dyDescent="0.2">
      <c r="A18" s="48"/>
      <c r="B18" s="48"/>
      <c r="C18" s="48"/>
      <c r="D18" s="22" t="s">
        <v>21</v>
      </c>
      <c r="E18" s="22" t="s">
        <v>22</v>
      </c>
      <c r="F18" s="49"/>
      <c r="G18" s="19"/>
      <c r="H18" s="20"/>
    </row>
    <row r="19" spans="1:8" s="21" customFormat="1" ht="15" customHeight="1" x14ac:dyDescent="0.2">
      <c r="A19" s="23" t="s">
        <v>23</v>
      </c>
      <c r="B19" s="24" t="s">
        <v>24</v>
      </c>
      <c r="C19" s="25" t="s">
        <v>25</v>
      </c>
      <c r="D19" s="25" t="s">
        <v>25</v>
      </c>
      <c r="E19" s="25" t="s">
        <v>25</v>
      </c>
      <c r="F19" s="23" t="s">
        <v>25</v>
      </c>
      <c r="G19" s="19"/>
      <c r="H19" s="20"/>
    </row>
    <row r="20" spans="1:8" s="21" customFormat="1" ht="12.75" x14ac:dyDescent="0.2">
      <c r="A20" s="26" t="s">
        <v>26</v>
      </c>
      <c r="B20" s="24" t="s">
        <v>27</v>
      </c>
      <c r="C20" s="22" t="s">
        <v>28</v>
      </c>
      <c r="D20" s="27">
        <f>SUM(D21,D37,D51)</f>
        <v>9131.3299999999981</v>
      </c>
      <c r="E20" s="27">
        <f>SUM(E21,E37,E51)</f>
        <v>19431.420000000002</v>
      </c>
      <c r="F20" s="28"/>
      <c r="G20" s="19" t="str">
        <f t="shared" ref="G20:G36" si="0">IF(AND(H20&gt;0.85,H20&lt;1.15),"-","надо писать")</f>
        <v>надо писать</v>
      </c>
      <c r="H20" s="20">
        <f>E20/D20</f>
        <v>2.1279944980632619</v>
      </c>
    </row>
    <row r="21" spans="1:8" s="21" customFormat="1" ht="89.25" x14ac:dyDescent="0.2">
      <c r="A21" s="23" t="s">
        <v>29</v>
      </c>
      <c r="B21" s="24" t="s">
        <v>30</v>
      </c>
      <c r="C21" s="25" t="s">
        <v>28</v>
      </c>
      <c r="D21" s="29">
        <f>SUM(D22,D27,D29,D35,D36)</f>
        <v>7341.3999999999987</v>
      </c>
      <c r="E21" s="29">
        <f>SUM(E22,E27,E29,E35,E36)</f>
        <v>16126.080000000002</v>
      </c>
      <c r="F21" s="30" t="s">
        <v>31</v>
      </c>
      <c r="G21" s="19" t="str">
        <f t="shared" si="0"/>
        <v>надо писать</v>
      </c>
      <c r="H21" s="20">
        <f t="shared" ref="H21:H55" si="1">E21/D21</f>
        <v>2.196594654970442</v>
      </c>
    </row>
    <row r="22" spans="1:8" s="21" customFormat="1" ht="12.75" x14ac:dyDescent="0.2">
      <c r="A22" s="23" t="s">
        <v>32</v>
      </c>
      <c r="B22" s="24" t="s">
        <v>33</v>
      </c>
      <c r="C22" s="25" t="s">
        <v>28</v>
      </c>
      <c r="D22" s="29">
        <f>SUM(D23:D25)</f>
        <v>3287.7699999999995</v>
      </c>
      <c r="E22" s="29">
        <f>SUM(E23:E25)</f>
        <v>3577.85</v>
      </c>
      <c r="F22" s="30"/>
      <c r="G22" s="19" t="str">
        <f t="shared" si="0"/>
        <v>-</v>
      </c>
      <c r="H22" s="20">
        <f t="shared" si="1"/>
        <v>1.0882300160899334</v>
      </c>
    </row>
    <row r="23" spans="1:8" s="21" customFormat="1" ht="25.5" x14ac:dyDescent="0.2">
      <c r="A23" s="26" t="s">
        <v>34</v>
      </c>
      <c r="B23" s="24" t="s">
        <v>35</v>
      </c>
      <c r="C23" s="22" t="s">
        <v>28</v>
      </c>
      <c r="D23" s="27">
        <v>2519.4699999999998</v>
      </c>
      <c r="E23" s="27">
        <v>2771.42</v>
      </c>
      <c r="F23" s="30"/>
      <c r="G23" s="19" t="str">
        <f t="shared" si="0"/>
        <v>-</v>
      </c>
      <c r="H23" s="20">
        <f t="shared" si="1"/>
        <v>1.1000011907266212</v>
      </c>
    </row>
    <row r="24" spans="1:8" s="21" customFormat="1" ht="12.75" x14ac:dyDescent="0.2">
      <c r="A24" s="23" t="s">
        <v>36</v>
      </c>
      <c r="B24" s="24" t="s">
        <v>37</v>
      </c>
      <c r="C24" s="25" t="s">
        <v>28</v>
      </c>
      <c r="D24" s="29"/>
      <c r="E24" s="29"/>
      <c r="F24" s="30"/>
      <c r="G24" s="19" t="e">
        <f t="shared" si="0"/>
        <v>#DIV/0!</v>
      </c>
      <c r="H24" s="20" t="e">
        <f t="shared" si="1"/>
        <v>#DIV/0!</v>
      </c>
    </row>
    <row r="25" spans="1:8" s="21" customFormat="1" ht="51" x14ac:dyDescent="0.2">
      <c r="A25" s="26" t="s">
        <v>38</v>
      </c>
      <c r="B25" s="24" t="s">
        <v>39</v>
      </c>
      <c r="C25" s="22" t="s">
        <v>28</v>
      </c>
      <c r="D25" s="27">
        <v>768.3</v>
      </c>
      <c r="E25" s="27">
        <v>806.43</v>
      </c>
      <c r="F25" s="30" t="s">
        <v>40</v>
      </c>
      <c r="G25" s="19" t="str">
        <f t="shared" si="0"/>
        <v>-</v>
      </c>
      <c r="H25" s="20">
        <f t="shared" si="1"/>
        <v>1.0496290511518938</v>
      </c>
    </row>
    <row r="26" spans="1:8" s="21" customFormat="1" ht="12.75" x14ac:dyDescent="0.2">
      <c r="A26" s="23" t="s">
        <v>41</v>
      </c>
      <c r="B26" s="24" t="s">
        <v>42</v>
      </c>
      <c r="C26" s="25" t="s">
        <v>28</v>
      </c>
      <c r="D26" s="29"/>
      <c r="E26" s="29"/>
      <c r="F26" s="30"/>
      <c r="G26" s="19" t="e">
        <f t="shared" si="0"/>
        <v>#DIV/0!</v>
      </c>
      <c r="H26" s="20" t="e">
        <f t="shared" si="1"/>
        <v>#DIV/0!</v>
      </c>
    </row>
    <row r="27" spans="1:8" s="21" customFormat="1" ht="76.5" x14ac:dyDescent="0.2">
      <c r="A27" s="23" t="s">
        <v>43</v>
      </c>
      <c r="B27" s="24" t="s">
        <v>44</v>
      </c>
      <c r="C27" s="25" t="s">
        <v>28</v>
      </c>
      <c r="D27" s="29">
        <v>2372.4299999999998</v>
      </c>
      <c r="E27" s="29">
        <v>6891.26</v>
      </c>
      <c r="F27" s="31" t="s">
        <v>45</v>
      </c>
      <c r="G27" s="19" t="str">
        <f t="shared" si="0"/>
        <v>надо писать</v>
      </c>
      <c r="H27" s="20">
        <f t="shared" si="1"/>
        <v>2.9047263775959671</v>
      </c>
    </row>
    <row r="28" spans="1:8" s="21" customFormat="1" ht="12.75" x14ac:dyDescent="0.2">
      <c r="A28" s="23" t="s">
        <v>46</v>
      </c>
      <c r="B28" s="24" t="s">
        <v>42</v>
      </c>
      <c r="C28" s="25" t="s">
        <v>28</v>
      </c>
      <c r="D28" s="29"/>
      <c r="E28" s="29"/>
      <c r="F28" s="32"/>
      <c r="G28" s="19" t="e">
        <f t="shared" si="0"/>
        <v>#DIV/0!</v>
      </c>
      <c r="H28" s="20" t="e">
        <f t="shared" si="1"/>
        <v>#DIV/0!</v>
      </c>
    </row>
    <row r="29" spans="1:8" s="21" customFormat="1" ht="25.5" x14ac:dyDescent="0.2">
      <c r="A29" s="26" t="s">
        <v>47</v>
      </c>
      <c r="B29" s="24" t="s">
        <v>48</v>
      </c>
      <c r="C29" s="22" t="s">
        <v>28</v>
      </c>
      <c r="D29" s="27">
        <f>SUM(D30:D32)</f>
        <v>1291.53</v>
      </c>
      <c r="E29" s="27">
        <f>SUM(E30:E32)</f>
        <v>5266.97</v>
      </c>
      <c r="F29" s="33"/>
      <c r="G29" s="19" t="str">
        <f t="shared" si="0"/>
        <v>надо писать</v>
      </c>
      <c r="H29" s="20">
        <f t="shared" si="1"/>
        <v>4.0780856813237012</v>
      </c>
    </row>
    <row r="30" spans="1:8" s="21" customFormat="1" ht="25.5" x14ac:dyDescent="0.2">
      <c r="A30" s="26" t="s">
        <v>49</v>
      </c>
      <c r="B30" s="24" t="s">
        <v>50</v>
      </c>
      <c r="C30" s="22" t="s">
        <v>28</v>
      </c>
      <c r="D30" s="27"/>
      <c r="E30" s="27">
        <f>D30</f>
        <v>0</v>
      </c>
      <c r="F30" s="28"/>
      <c r="G30" s="19" t="e">
        <f t="shared" si="0"/>
        <v>#DIV/0!</v>
      </c>
      <c r="H30" s="20" t="e">
        <f t="shared" si="1"/>
        <v>#DIV/0!</v>
      </c>
    </row>
    <row r="31" spans="1:8" s="21" customFormat="1" ht="12.75" x14ac:dyDescent="0.2">
      <c r="A31" s="23" t="s">
        <v>51</v>
      </c>
      <c r="B31" s="24" t="s">
        <v>52</v>
      </c>
      <c r="C31" s="25" t="s">
        <v>28</v>
      </c>
      <c r="D31" s="29"/>
      <c r="E31" s="29"/>
      <c r="F31" s="32"/>
      <c r="G31" s="19" t="e">
        <f t="shared" si="0"/>
        <v>#DIV/0!</v>
      </c>
      <c r="H31" s="20" t="e">
        <f t="shared" si="1"/>
        <v>#DIV/0!</v>
      </c>
    </row>
    <row r="32" spans="1:8" s="21" customFormat="1" ht="15.75" x14ac:dyDescent="0.2">
      <c r="A32" s="26" t="s">
        <v>53</v>
      </c>
      <c r="B32" s="24" t="s">
        <v>54</v>
      </c>
      <c r="C32" s="22" t="s">
        <v>28</v>
      </c>
      <c r="D32" s="27">
        <f>SUM(D33:D34)</f>
        <v>1291.53</v>
      </c>
      <c r="E32" s="27">
        <f>SUM(E33:E34)</f>
        <v>5266.97</v>
      </c>
      <c r="F32" s="30"/>
      <c r="G32" s="19" t="str">
        <f t="shared" si="0"/>
        <v>надо писать</v>
      </c>
      <c r="H32" s="20">
        <f t="shared" si="1"/>
        <v>4.0780856813237012</v>
      </c>
    </row>
    <row r="33" spans="1:8" s="21" customFormat="1" ht="63.75" x14ac:dyDescent="0.2">
      <c r="A33" s="26"/>
      <c r="B33" s="34" t="s">
        <v>55</v>
      </c>
      <c r="C33" s="22" t="s">
        <v>28</v>
      </c>
      <c r="D33" s="27">
        <v>1291.53</v>
      </c>
      <c r="E33" s="27">
        <v>5266.97</v>
      </c>
      <c r="F33" s="30" t="s">
        <v>56</v>
      </c>
      <c r="G33" s="19" t="str">
        <f t="shared" si="0"/>
        <v>надо писать</v>
      </c>
      <c r="H33" s="20">
        <f t="shared" si="1"/>
        <v>4.0780856813237012</v>
      </c>
    </row>
    <row r="34" spans="1:8" s="21" customFormat="1" ht="12.75" x14ac:dyDescent="0.2">
      <c r="A34" s="26"/>
      <c r="B34" s="34" t="s">
        <v>57</v>
      </c>
      <c r="C34" s="22" t="s">
        <v>28</v>
      </c>
      <c r="D34" s="27"/>
      <c r="E34" s="27"/>
      <c r="F34" s="30"/>
      <c r="G34" s="19" t="e">
        <f t="shared" si="0"/>
        <v>#DIV/0!</v>
      </c>
      <c r="H34" s="20" t="e">
        <f t="shared" si="1"/>
        <v>#DIV/0!</v>
      </c>
    </row>
    <row r="35" spans="1:8" s="21" customFormat="1" ht="38.25" x14ac:dyDescent="0.2">
      <c r="A35" s="26" t="s">
        <v>58</v>
      </c>
      <c r="B35" s="24" t="s">
        <v>59</v>
      </c>
      <c r="C35" s="22" t="s">
        <v>28</v>
      </c>
      <c r="D35" s="27"/>
      <c r="E35" s="27"/>
      <c r="F35" s="30"/>
      <c r="G35" s="19" t="e">
        <f t="shared" si="0"/>
        <v>#DIV/0!</v>
      </c>
      <c r="H35" s="20" t="e">
        <f t="shared" si="1"/>
        <v>#DIV/0!</v>
      </c>
    </row>
    <row r="36" spans="1:8" s="21" customFormat="1" ht="25.5" x14ac:dyDescent="0.2">
      <c r="A36" s="26" t="s">
        <v>60</v>
      </c>
      <c r="B36" s="24" t="s">
        <v>61</v>
      </c>
      <c r="C36" s="22" t="s">
        <v>28</v>
      </c>
      <c r="D36" s="27">
        <v>389.67</v>
      </c>
      <c r="E36" s="27">
        <v>390</v>
      </c>
      <c r="F36" s="30"/>
      <c r="G36" s="19" t="str">
        <f t="shared" si="0"/>
        <v>-</v>
      </c>
      <c r="H36" s="20">
        <f t="shared" si="1"/>
        <v>1.0008468704288243</v>
      </c>
    </row>
    <row r="37" spans="1:8" s="21" customFormat="1" ht="89.25" x14ac:dyDescent="0.2">
      <c r="A37" s="26" t="s">
        <v>62</v>
      </c>
      <c r="B37" s="24" t="s">
        <v>63</v>
      </c>
      <c r="C37" s="22" t="s">
        <v>28</v>
      </c>
      <c r="D37" s="27">
        <f>SUM(D38:D47,D49:D50)</f>
        <v>813.9</v>
      </c>
      <c r="E37" s="27">
        <f>SUM(E38:E47,E49:E50)</f>
        <v>3305.34</v>
      </c>
      <c r="F37" s="28" t="s">
        <v>31</v>
      </c>
      <c r="G37" s="19" t="str">
        <f>IF(AND(H37&gt;0.85,H37&lt;1.15),"-","надо писать")</f>
        <v>надо писать</v>
      </c>
      <c r="H37" s="20">
        <f t="shared" si="1"/>
        <v>4.0611131588647256</v>
      </c>
    </row>
    <row r="38" spans="1:8" s="21" customFormat="1" ht="12.75" x14ac:dyDescent="0.2">
      <c r="A38" s="23" t="s">
        <v>64</v>
      </c>
      <c r="B38" s="24" t="s">
        <v>65</v>
      </c>
      <c r="C38" s="25" t="s">
        <v>28</v>
      </c>
      <c r="D38" s="29"/>
      <c r="E38" s="29"/>
      <c r="F38" s="32"/>
      <c r="G38" s="19" t="e">
        <f t="shared" ref="G38:G55" si="2">IF(AND(H38&gt;0.85,H38&lt;1.15),"-","надо писать")</f>
        <v>#DIV/0!</v>
      </c>
      <c r="H38" s="20" t="e">
        <f t="shared" si="1"/>
        <v>#DIV/0!</v>
      </c>
    </row>
    <row r="39" spans="1:8" s="21" customFormat="1" ht="38.25" x14ac:dyDescent="0.2">
      <c r="A39" s="26" t="s">
        <v>66</v>
      </c>
      <c r="B39" s="24" t="s">
        <v>67</v>
      </c>
      <c r="C39" s="22" t="s">
        <v>28</v>
      </c>
      <c r="D39" s="27"/>
      <c r="E39" s="27"/>
      <c r="F39" s="33"/>
      <c r="G39" s="19" t="e">
        <f t="shared" si="2"/>
        <v>#DIV/0!</v>
      </c>
      <c r="H39" s="20" t="e">
        <f t="shared" si="1"/>
        <v>#DIV/0!</v>
      </c>
    </row>
    <row r="40" spans="1:8" s="21" customFormat="1" ht="76.5" x14ac:dyDescent="0.2">
      <c r="A40" s="23" t="s">
        <v>68</v>
      </c>
      <c r="B40" s="24" t="s">
        <v>69</v>
      </c>
      <c r="C40" s="25" t="s">
        <v>28</v>
      </c>
      <c r="D40" s="29"/>
      <c r="E40" s="29">
        <v>0</v>
      </c>
      <c r="F40" s="28" t="s">
        <v>70</v>
      </c>
      <c r="G40" s="19" t="e">
        <f t="shared" si="2"/>
        <v>#DIV/0!</v>
      </c>
      <c r="H40" s="20" t="e">
        <f t="shared" si="1"/>
        <v>#DIV/0!</v>
      </c>
    </row>
    <row r="41" spans="1:8" s="21" customFormat="1" ht="51" x14ac:dyDescent="0.2">
      <c r="A41" s="23" t="s">
        <v>71</v>
      </c>
      <c r="B41" s="24" t="s">
        <v>72</v>
      </c>
      <c r="C41" s="25" t="s">
        <v>28</v>
      </c>
      <c r="D41" s="29">
        <v>716.48</v>
      </c>
      <c r="E41" s="29">
        <v>2081.16</v>
      </c>
      <c r="F41" s="31" t="s">
        <v>73</v>
      </c>
      <c r="G41" s="19" t="str">
        <f t="shared" si="2"/>
        <v>надо писать</v>
      </c>
      <c r="H41" s="20">
        <f t="shared" si="1"/>
        <v>2.9047007592675298</v>
      </c>
    </row>
    <row r="42" spans="1:8" s="21" customFormat="1" ht="38.25" x14ac:dyDescent="0.2">
      <c r="A42" s="26" t="s">
        <v>74</v>
      </c>
      <c r="B42" s="24" t="s">
        <v>75</v>
      </c>
      <c r="C42" s="22" t="s">
        <v>28</v>
      </c>
      <c r="D42" s="27"/>
      <c r="E42" s="27"/>
      <c r="F42" s="33"/>
      <c r="G42" s="19" t="e">
        <f t="shared" si="2"/>
        <v>#DIV/0!</v>
      </c>
      <c r="H42" s="20" t="e">
        <f t="shared" si="1"/>
        <v>#DIV/0!</v>
      </c>
    </row>
    <row r="43" spans="1:8" s="21" customFormat="1" ht="63.75" x14ac:dyDescent="0.2">
      <c r="A43" s="23" t="s">
        <v>76</v>
      </c>
      <c r="B43" s="24" t="s">
        <v>77</v>
      </c>
      <c r="C43" s="25" t="s">
        <v>28</v>
      </c>
      <c r="D43" s="29"/>
      <c r="E43" s="29">
        <v>1126.68</v>
      </c>
      <c r="F43" s="28" t="s">
        <v>78</v>
      </c>
      <c r="G43" s="19" t="e">
        <f t="shared" si="2"/>
        <v>#DIV/0!</v>
      </c>
      <c r="H43" s="20" t="e">
        <f t="shared" si="1"/>
        <v>#DIV/0!</v>
      </c>
    </row>
    <row r="44" spans="1:8" s="21" customFormat="1" ht="12.75" x14ac:dyDescent="0.2">
      <c r="A44" s="23" t="s">
        <v>79</v>
      </c>
      <c r="B44" s="24" t="s">
        <v>80</v>
      </c>
      <c r="C44" s="25" t="s">
        <v>28</v>
      </c>
      <c r="D44" s="29"/>
      <c r="E44" s="29"/>
      <c r="F44" s="31"/>
      <c r="G44" s="19" t="e">
        <f t="shared" si="2"/>
        <v>#DIV/0!</v>
      </c>
      <c r="H44" s="20" t="e">
        <f t="shared" si="1"/>
        <v>#DIV/0!</v>
      </c>
    </row>
    <row r="45" spans="1:8" s="21" customFormat="1" ht="12.75" x14ac:dyDescent="0.2">
      <c r="A45" s="23" t="s">
        <v>81</v>
      </c>
      <c r="B45" s="24" t="s">
        <v>82</v>
      </c>
      <c r="C45" s="25" t="s">
        <v>28</v>
      </c>
      <c r="D45" s="29">
        <v>97.42</v>
      </c>
      <c r="E45" s="29">
        <v>97.5</v>
      </c>
      <c r="F45" s="28"/>
      <c r="G45" s="19" t="str">
        <f t="shared" si="2"/>
        <v>-</v>
      </c>
      <c r="H45" s="20">
        <f t="shared" si="1"/>
        <v>1.0008211866146581</v>
      </c>
    </row>
    <row r="46" spans="1:8" s="21" customFormat="1" ht="12.75" x14ac:dyDescent="0.2">
      <c r="A46" s="23" t="s">
        <v>83</v>
      </c>
      <c r="B46" s="24" t="s">
        <v>84</v>
      </c>
      <c r="C46" s="25" t="s">
        <v>28</v>
      </c>
      <c r="D46" s="29"/>
      <c r="E46" s="29"/>
      <c r="F46" s="28"/>
      <c r="G46" s="19" t="e">
        <f t="shared" si="2"/>
        <v>#DIV/0!</v>
      </c>
      <c r="H46" s="20" t="e">
        <f t="shared" si="1"/>
        <v>#DIV/0!</v>
      </c>
    </row>
    <row r="47" spans="1:8" s="21" customFormat="1" ht="63.75" x14ac:dyDescent="0.2">
      <c r="A47" s="26" t="s">
        <v>85</v>
      </c>
      <c r="B47" s="24" t="s">
        <v>86</v>
      </c>
      <c r="C47" s="22" t="s">
        <v>28</v>
      </c>
      <c r="D47" s="27"/>
      <c r="E47" s="27"/>
      <c r="F47" s="33"/>
      <c r="G47" s="19" t="e">
        <f t="shared" si="2"/>
        <v>#DIV/0!</v>
      </c>
      <c r="H47" s="20" t="e">
        <f t="shared" si="1"/>
        <v>#DIV/0!</v>
      </c>
    </row>
    <row r="48" spans="1:8" s="21" customFormat="1" ht="25.5" x14ac:dyDescent="0.2">
      <c r="A48" s="26" t="s">
        <v>87</v>
      </c>
      <c r="B48" s="24" t="s">
        <v>88</v>
      </c>
      <c r="C48" s="22" t="s">
        <v>89</v>
      </c>
      <c r="D48" s="27"/>
      <c r="E48" s="27"/>
      <c r="F48" s="33"/>
      <c r="G48" s="19" t="e">
        <f t="shared" si="2"/>
        <v>#DIV/0!</v>
      </c>
      <c r="H48" s="20" t="e">
        <f t="shared" si="1"/>
        <v>#DIV/0!</v>
      </c>
    </row>
    <row r="49" spans="1:8" s="21" customFormat="1" ht="102" x14ac:dyDescent="0.2">
      <c r="A49" s="26" t="s">
        <v>90</v>
      </c>
      <c r="B49" s="24" t="s">
        <v>91</v>
      </c>
      <c r="C49" s="22" t="s">
        <v>28</v>
      </c>
      <c r="D49" s="27"/>
      <c r="E49" s="27"/>
      <c r="F49" s="33"/>
      <c r="G49" s="19" t="e">
        <f t="shared" si="2"/>
        <v>#DIV/0!</v>
      </c>
      <c r="H49" s="20" t="e">
        <f t="shared" si="1"/>
        <v>#DIV/0!</v>
      </c>
    </row>
    <row r="50" spans="1:8" s="21" customFormat="1" ht="25.5" x14ac:dyDescent="0.2">
      <c r="A50" s="26" t="s">
        <v>92</v>
      </c>
      <c r="B50" s="24" t="s">
        <v>93</v>
      </c>
      <c r="C50" s="22" t="s">
        <v>28</v>
      </c>
      <c r="D50" s="27"/>
      <c r="E50" s="27"/>
      <c r="F50" s="33"/>
      <c r="G50" s="19" t="e">
        <f t="shared" si="2"/>
        <v>#DIV/0!</v>
      </c>
      <c r="H50" s="20" t="e">
        <f t="shared" si="1"/>
        <v>#DIV/0!</v>
      </c>
    </row>
    <row r="51" spans="1:8" s="21" customFormat="1" ht="38.25" x14ac:dyDescent="0.2">
      <c r="A51" s="26" t="s">
        <v>94</v>
      </c>
      <c r="B51" s="24" t="s">
        <v>95</v>
      </c>
      <c r="C51" s="22" t="s">
        <v>28</v>
      </c>
      <c r="D51" s="27">
        <v>976.03</v>
      </c>
      <c r="E51" s="27"/>
      <c r="F51" s="33"/>
      <c r="G51" s="19" t="str">
        <f t="shared" si="2"/>
        <v>надо писать</v>
      </c>
      <c r="H51" s="20">
        <f t="shared" si="1"/>
        <v>0</v>
      </c>
    </row>
    <row r="52" spans="1:8" s="21" customFormat="1" ht="25.5" x14ac:dyDescent="0.2">
      <c r="A52" s="26" t="s">
        <v>96</v>
      </c>
      <c r="B52" s="24" t="s">
        <v>97</v>
      </c>
      <c r="C52" s="22" t="s">
        <v>28</v>
      </c>
      <c r="D52" s="27"/>
      <c r="E52" s="27"/>
      <c r="F52" s="33"/>
      <c r="G52" s="19" t="e">
        <f t="shared" si="2"/>
        <v>#DIV/0!</v>
      </c>
      <c r="H52" s="20" t="e">
        <f t="shared" si="1"/>
        <v>#DIV/0!</v>
      </c>
    </row>
    <row r="53" spans="1:8" s="21" customFormat="1" ht="38.25" x14ac:dyDescent="0.2">
      <c r="A53" s="26" t="s">
        <v>98</v>
      </c>
      <c r="B53" s="24" t="s">
        <v>99</v>
      </c>
      <c r="C53" s="22" t="s">
        <v>28</v>
      </c>
      <c r="D53" s="27">
        <f>D54*D55</f>
        <v>35257.235500000003</v>
      </c>
      <c r="E53" s="27">
        <v>28685.26339</v>
      </c>
      <c r="F53" s="28"/>
      <c r="G53" s="19" t="str">
        <f t="shared" si="2"/>
        <v>надо писать</v>
      </c>
      <c r="H53" s="20">
        <f t="shared" si="1"/>
        <v>0.81359933594339795</v>
      </c>
    </row>
    <row r="54" spans="1:8" s="21" customFormat="1" ht="25.5" x14ac:dyDescent="0.2">
      <c r="A54" s="26" t="s">
        <v>29</v>
      </c>
      <c r="B54" s="24" t="s">
        <v>100</v>
      </c>
      <c r="C54" s="22" t="s">
        <v>101</v>
      </c>
      <c r="D54" s="45">
        <v>13.55</v>
      </c>
      <c r="E54" s="45">
        <v>13.574567999999999</v>
      </c>
      <c r="F54" s="28"/>
      <c r="G54" s="19" t="str">
        <f t="shared" si="2"/>
        <v>-</v>
      </c>
      <c r="H54" s="20">
        <f t="shared" si="1"/>
        <v>1.0018131365313652</v>
      </c>
    </row>
    <row r="55" spans="1:8" s="21" customFormat="1" ht="63.75" x14ac:dyDescent="0.2">
      <c r="A55" s="26" t="s">
        <v>62</v>
      </c>
      <c r="B55" s="35" t="s">
        <v>102</v>
      </c>
      <c r="C55" s="22" t="s">
        <v>28</v>
      </c>
      <c r="D55" s="27">
        <v>2602.0100000000002</v>
      </c>
      <c r="E55" s="27">
        <f>E53/E54</f>
        <v>2113.1621566152235</v>
      </c>
      <c r="F55" s="33"/>
      <c r="G55" s="19" t="str">
        <f t="shared" si="2"/>
        <v>надо писать</v>
      </c>
      <c r="H55" s="20">
        <f t="shared" si="1"/>
        <v>0.81212683910331751</v>
      </c>
    </row>
    <row r="56" spans="1:8" s="21" customFormat="1" ht="63.75" x14ac:dyDescent="0.2">
      <c r="A56" s="26" t="s">
        <v>103</v>
      </c>
      <c r="B56" s="24" t="s">
        <v>104</v>
      </c>
      <c r="C56" s="22" t="s">
        <v>25</v>
      </c>
      <c r="D56" s="36" t="s">
        <v>25</v>
      </c>
      <c r="E56" s="36" t="s">
        <v>25</v>
      </c>
      <c r="F56" s="26" t="s">
        <v>25</v>
      </c>
      <c r="G56" s="19"/>
      <c r="H56" s="20"/>
    </row>
    <row r="57" spans="1:8" s="21" customFormat="1" ht="25.5" x14ac:dyDescent="0.2">
      <c r="A57" s="26" t="s">
        <v>26</v>
      </c>
      <c r="B57" s="24" t="s">
        <v>105</v>
      </c>
      <c r="C57" s="22" t="s">
        <v>106</v>
      </c>
      <c r="D57" s="37">
        <v>84</v>
      </c>
      <c r="E57" s="37">
        <v>84</v>
      </c>
      <c r="F57" s="33"/>
      <c r="G57" s="19"/>
      <c r="H57" s="20"/>
    </row>
    <row r="58" spans="1:8" s="21" customFormat="1" ht="25.5" x14ac:dyDescent="0.2">
      <c r="A58" s="23" t="s">
        <v>107</v>
      </c>
      <c r="B58" s="24" t="s">
        <v>108</v>
      </c>
      <c r="C58" s="25" t="s">
        <v>109</v>
      </c>
      <c r="D58" s="38">
        <v>55.79</v>
      </c>
      <c r="E58" s="38">
        <v>55.79</v>
      </c>
      <c r="F58" s="32"/>
      <c r="G58" s="19"/>
      <c r="H58" s="20"/>
    </row>
    <row r="59" spans="1:8" s="21" customFormat="1" ht="25.5" x14ac:dyDescent="0.2">
      <c r="A59" s="26" t="s">
        <v>110</v>
      </c>
      <c r="B59" s="24" t="s">
        <v>111</v>
      </c>
      <c r="C59" s="22" t="s">
        <v>109</v>
      </c>
      <c r="D59" s="38">
        <v>55.79</v>
      </c>
      <c r="E59" s="38">
        <v>55.79</v>
      </c>
      <c r="F59" s="33"/>
      <c r="G59" s="19"/>
      <c r="H59" s="20"/>
    </row>
    <row r="60" spans="1:8" s="21" customFormat="1" ht="25.5" x14ac:dyDescent="0.2">
      <c r="A60" s="26" t="s">
        <v>112</v>
      </c>
      <c r="B60" s="24" t="s">
        <v>113</v>
      </c>
      <c r="C60" s="22" t="s">
        <v>114</v>
      </c>
      <c r="D60" s="39">
        <f>D61+D62</f>
        <v>575.29999999999995</v>
      </c>
      <c r="E60" s="39">
        <f>E61+E62</f>
        <v>575.29999999999995</v>
      </c>
      <c r="F60" s="33"/>
      <c r="G60" s="19"/>
      <c r="H60" s="20"/>
    </row>
    <row r="61" spans="1:8" s="21" customFormat="1" ht="25.5" x14ac:dyDescent="0.2">
      <c r="A61" s="26" t="s">
        <v>115</v>
      </c>
      <c r="B61" s="24" t="s">
        <v>116</v>
      </c>
      <c r="C61" s="22" t="s">
        <v>114</v>
      </c>
      <c r="D61" s="39">
        <v>370.96</v>
      </c>
      <c r="E61" s="39">
        <v>370.96</v>
      </c>
      <c r="F61" s="33"/>
      <c r="G61" s="19"/>
      <c r="H61" s="20"/>
    </row>
    <row r="62" spans="1:8" s="21" customFormat="1" ht="25.5" x14ac:dyDescent="0.2">
      <c r="A62" s="26" t="s">
        <v>117</v>
      </c>
      <c r="B62" s="24" t="s">
        <v>118</v>
      </c>
      <c r="C62" s="22" t="s">
        <v>114</v>
      </c>
      <c r="D62" s="39">
        <v>204.34</v>
      </c>
      <c r="E62" s="39">
        <v>204.34</v>
      </c>
      <c r="F62" s="33"/>
      <c r="G62" s="19"/>
      <c r="H62" s="20"/>
    </row>
    <row r="63" spans="1:8" s="21" customFormat="1" ht="25.5" x14ac:dyDescent="0.2">
      <c r="A63" s="26" t="s">
        <v>119</v>
      </c>
      <c r="B63" s="24" t="s">
        <v>120</v>
      </c>
      <c r="C63" s="22" t="s">
        <v>114</v>
      </c>
      <c r="D63" s="39">
        <f>D64</f>
        <v>1228.3599999999999</v>
      </c>
      <c r="E63" s="39">
        <f>E64</f>
        <v>1228.3599999999999</v>
      </c>
      <c r="F63" s="33"/>
      <c r="G63" s="19"/>
      <c r="H63" s="20"/>
    </row>
    <row r="64" spans="1:8" s="21" customFormat="1" ht="25.5" x14ac:dyDescent="0.2">
      <c r="A64" s="26" t="s">
        <v>121</v>
      </c>
      <c r="B64" s="24" t="s">
        <v>122</v>
      </c>
      <c r="C64" s="22" t="s">
        <v>114</v>
      </c>
      <c r="D64" s="39">
        <v>1228.3599999999999</v>
      </c>
      <c r="E64" s="39">
        <v>1228.3599999999999</v>
      </c>
      <c r="F64" s="33"/>
      <c r="G64" s="19"/>
      <c r="H64" s="20"/>
    </row>
    <row r="65" spans="1:8" s="21" customFormat="1" ht="25.5" x14ac:dyDescent="0.2">
      <c r="A65" s="23" t="s">
        <v>123</v>
      </c>
      <c r="B65" s="24" t="s">
        <v>124</v>
      </c>
      <c r="C65" s="25" t="s">
        <v>125</v>
      </c>
      <c r="D65" s="40">
        <f>D66+D67</f>
        <v>207.08699999999999</v>
      </c>
      <c r="E65" s="40">
        <f>E66+E67</f>
        <v>207.09200000000001</v>
      </c>
      <c r="F65" s="32"/>
      <c r="G65" s="19"/>
      <c r="H65" s="20"/>
    </row>
    <row r="66" spans="1:8" s="21" customFormat="1" ht="25.5" x14ac:dyDescent="0.2">
      <c r="A66" s="26" t="s">
        <v>126</v>
      </c>
      <c r="B66" s="24" t="s">
        <v>127</v>
      </c>
      <c r="C66" s="22" t="s">
        <v>125</v>
      </c>
      <c r="D66" s="39">
        <f>97.43+27.232</f>
        <v>124.66200000000001</v>
      </c>
      <c r="E66" s="39">
        <f>97.43+27.232</f>
        <v>124.66200000000001</v>
      </c>
      <c r="F66" s="32"/>
      <c r="G66" s="19"/>
      <c r="H66" s="20"/>
    </row>
    <row r="67" spans="1:8" s="21" customFormat="1" ht="12.75" x14ac:dyDescent="0.2">
      <c r="A67" s="26" t="s">
        <v>128</v>
      </c>
      <c r="B67" s="24" t="s">
        <v>129</v>
      </c>
      <c r="C67" s="22" t="s">
        <v>125</v>
      </c>
      <c r="D67" s="39">
        <f>4.2+13.425+64.8</f>
        <v>82.424999999999997</v>
      </c>
      <c r="E67" s="39">
        <v>82.43</v>
      </c>
      <c r="F67" s="33"/>
      <c r="G67" s="19"/>
      <c r="H67" s="20"/>
    </row>
    <row r="68" spans="1:8" s="21" customFormat="1" ht="12.75" x14ac:dyDescent="0.2">
      <c r="A68" s="23" t="s">
        <v>130</v>
      </c>
      <c r="B68" s="24" t="s">
        <v>131</v>
      </c>
      <c r="C68" s="25" t="s">
        <v>132</v>
      </c>
      <c r="D68" s="38">
        <v>78.34</v>
      </c>
      <c r="E68" s="38">
        <v>78.34</v>
      </c>
      <c r="F68" s="32"/>
      <c r="G68" s="19"/>
      <c r="H68" s="20"/>
    </row>
    <row r="69" spans="1:8" s="21" customFormat="1" ht="25.5" x14ac:dyDescent="0.2">
      <c r="A69" s="26" t="s">
        <v>133</v>
      </c>
      <c r="B69" s="24" t="s">
        <v>134</v>
      </c>
      <c r="C69" s="22" t="s">
        <v>28</v>
      </c>
      <c r="D69" s="27">
        <v>0</v>
      </c>
      <c r="E69" s="27">
        <v>0</v>
      </c>
      <c r="F69" s="33"/>
      <c r="G69" s="19"/>
      <c r="H69" s="20"/>
    </row>
    <row r="70" spans="1:8" s="21" customFormat="1" ht="25.5" x14ac:dyDescent="0.2">
      <c r="A70" s="26" t="s">
        <v>135</v>
      </c>
      <c r="B70" s="24" t="s">
        <v>136</v>
      </c>
      <c r="C70" s="22" t="s">
        <v>28</v>
      </c>
      <c r="D70" s="27">
        <v>0</v>
      </c>
      <c r="E70" s="27">
        <v>0</v>
      </c>
      <c r="F70" s="33"/>
      <c r="G70" s="19"/>
      <c r="H70" s="20"/>
    </row>
    <row r="71" spans="1:8" s="21" customFormat="1" ht="41.25" x14ac:dyDescent="0.2">
      <c r="A71" s="26" t="s">
        <v>137</v>
      </c>
      <c r="B71" s="24" t="s">
        <v>138</v>
      </c>
      <c r="C71" s="22" t="s">
        <v>132</v>
      </c>
      <c r="D71" s="22">
        <v>11.07</v>
      </c>
      <c r="E71" s="36" t="s">
        <v>25</v>
      </c>
      <c r="F71" s="26" t="s">
        <v>25</v>
      </c>
      <c r="G71" s="19"/>
      <c r="H71" s="20"/>
    </row>
    <row r="72" spans="1:8" s="21" customFormat="1" ht="25.5" customHeight="1" x14ac:dyDescent="0.2">
      <c r="A72" s="41"/>
      <c r="B72" s="41"/>
      <c r="C72" s="41"/>
      <c r="D72" s="41"/>
      <c r="E72" s="41"/>
      <c r="F72" s="41"/>
      <c r="G72" s="42"/>
      <c r="H72" s="43"/>
    </row>
    <row r="73" spans="1:8" s="21" customFormat="1" ht="12.75" x14ac:dyDescent="0.2">
      <c r="A73" s="41" t="s">
        <v>139</v>
      </c>
      <c r="B73" s="41"/>
      <c r="C73" s="41"/>
      <c r="D73" s="41"/>
      <c r="E73" s="41"/>
      <c r="F73" s="41"/>
      <c r="G73" s="42"/>
      <c r="H73" s="43"/>
    </row>
    <row r="74" spans="1:8" s="21" customFormat="1" ht="15" customHeight="1" x14ac:dyDescent="0.2">
      <c r="A74" s="46" t="s">
        <v>140</v>
      </c>
      <c r="B74" s="47"/>
      <c r="C74" s="47"/>
      <c r="D74" s="47"/>
      <c r="E74" s="47"/>
      <c r="F74" s="47"/>
      <c r="G74" s="19"/>
      <c r="H74" s="20"/>
    </row>
    <row r="75" spans="1:8" s="21" customFormat="1" ht="12.75" x14ac:dyDescent="0.2">
      <c r="A75" s="46"/>
      <c r="B75" s="47"/>
      <c r="C75" s="47"/>
      <c r="D75" s="47"/>
      <c r="E75" s="47"/>
      <c r="F75" s="47"/>
      <c r="G75" s="19"/>
      <c r="H75" s="20"/>
    </row>
    <row r="76" spans="1:8" s="21" customFormat="1" ht="12.75" x14ac:dyDescent="0.2">
      <c r="A76" s="47"/>
      <c r="B76" s="47"/>
      <c r="C76" s="47"/>
      <c r="D76" s="47"/>
      <c r="E76" s="47"/>
      <c r="F76" s="47"/>
      <c r="G76" s="19"/>
      <c r="H76" s="20"/>
    </row>
    <row r="77" spans="1:8" s="21" customFormat="1" ht="12.75" x14ac:dyDescent="0.2">
      <c r="A77" s="47"/>
      <c r="B77" s="47"/>
      <c r="C77" s="47"/>
      <c r="D77" s="47"/>
      <c r="E77" s="47"/>
      <c r="F77" s="47"/>
      <c r="G77" s="19"/>
      <c r="H77" s="20"/>
    </row>
    <row r="78" spans="1:8" s="41" customFormat="1" ht="12.75" x14ac:dyDescent="0.2">
      <c r="A78" s="47"/>
      <c r="B78" s="47"/>
      <c r="C78" s="47"/>
      <c r="D78" s="47"/>
      <c r="E78" s="47"/>
      <c r="F78" s="47"/>
      <c r="G78" s="19"/>
      <c r="H78" s="20"/>
    </row>
    <row r="79" spans="1:8" s="41" customFormat="1" ht="12.75" x14ac:dyDescent="0.2">
      <c r="A79" s="46" t="s">
        <v>141</v>
      </c>
      <c r="B79" s="46"/>
      <c r="C79" s="46"/>
      <c r="D79" s="46"/>
      <c r="E79" s="46"/>
      <c r="F79" s="46"/>
      <c r="G79" s="19"/>
      <c r="H79" s="20"/>
    </row>
    <row r="80" spans="1:8" s="21" customFormat="1" ht="12.95" customHeight="1" x14ac:dyDescent="0.2">
      <c r="A80" s="46"/>
      <c r="B80" s="46"/>
      <c r="C80" s="46"/>
      <c r="D80" s="46"/>
      <c r="E80" s="46"/>
      <c r="F80" s="46"/>
      <c r="G80" s="19"/>
      <c r="H80" s="20"/>
    </row>
    <row r="81" spans="1:8" s="21" customFormat="1" ht="12.95" customHeight="1" x14ac:dyDescent="0.2">
      <c r="A81" s="46" t="s">
        <v>142</v>
      </c>
      <c r="B81" s="47"/>
      <c r="C81" s="47"/>
      <c r="D81" s="47"/>
      <c r="E81" s="47"/>
      <c r="F81" s="47"/>
      <c r="G81" s="19"/>
      <c r="H81" s="20"/>
    </row>
    <row r="82" spans="1:8" s="21" customFormat="1" ht="12.95" customHeight="1" x14ac:dyDescent="0.2">
      <c r="A82" s="47"/>
      <c r="B82" s="47"/>
      <c r="C82" s="47"/>
      <c r="D82" s="47"/>
      <c r="E82" s="47"/>
      <c r="F82" s="47"/>
      <c r="G82" s="19"/>
      <c r="H82" s="20"/>
    </row>
    <row r="83" spans="1:8" s="21" customFormat="1" ht="12.95" customHeight="1" x14ac:dyDescent="0.2">
      <c r="A83" s="46" t="s">
        <v>143</v>
      </c>
      <c r="B83" s="46"/>
      <c r="C83" s="46"/>
      <c r="D83" s="46"/>
      <c r="E83" s="46"/>
      <c r="F83" s="46"/>
      <c r="G83" s="19"/>
      <c r="H83" s="20"/>
    </row>
    <row r="84" spans="1:8" s="21" customFormat="1" ht="12.95" customHeight="1" x14ac:dyDescent="0.2">
      <c r="A84" s="46"/>
      <c r="B84" s="46"/>
      <c r="C84" s="46"/>
      <c r="D84" s="46"/>
      <c r="E84" s="46"/>
      <c r="F84" s="46"/>
      <c r="G84" s="19"/>
      <c r="H84" s="20"/>
    </row>
    <row r="85" spans="1:8" s="21" customFormat="1" ht="12.95" customHeight="1" x14ac:dyDescent="0.2">
      <c r="A85" s="46" t="s">
        <v>144</v>
      </c>
      <c r="B85" s="47"/>
      <c r="C85" s="47"/>
      <c r="D85" s="47"/>
      <c r="E85" s="47"/>
      <c r="F85" s="47"/>
      <c r="G85" s="19"/>
      <c r="H85" s="20"/>
    </row>
    <row r="86" spans="1:8" s="21" customFormat="1" ht="12.95" customHeight="1" x14ac:dyDescent="0.2">
      <c r="A86" s="47"/>
      <c r="B86" s="47"/>
      <c r="C86" s="47"/>
      <c r="D86" s="47"/>
      <c r="E86" s="47"/>
      <c r="F86" s="47"/>
      <c r="G86" s="19"/>
      <c r="H86" s="20"/>
    </row>
    <row r="87" spans="1:8" s="21" customFormat="1" ht="12.95" customHeight="1" x14ac:dyDescent="0.2">
      <c r="A87" s="46" t="s">
        <v>142</v>
      </c>
      <c r="B87" s="47"/>
      <c r="C87" s="47"/>
      <c r="D87" s="47"/>
      <c r="E87" s="47"/>
      <c r="F87" s="47"/>
    </row>
    <row r="88" spans="1:8" s="21" customFormat="1" ht="12.95" customHeight="1" x14ac:dyDescent="0.2">
      <c r="A88" s="47"/>
      <c r="B88" s="47"/>
      <c r="C88" s="47"/>
      <c r="D88" s="47"/>
      <c r="E88" s="47"/>
      <c r="F88" s="47"/>
    </row>
    <row r="89" spans="1:8" s="21" customFormat="1" ht="12.95" customHeight="1" x14ac:dyDescent="0.2">
      <c r="A89" s="46" t="s">
        <v>143</v>
      </c>
      <c r="B89" s="46"/>
      <c r="C89" s="46"/>
      <c r="D89" s="46"/>
      <c r="E89" s="46"/>
      <c r="F89" s="46"/>
    </row>
    <row r="90" spans="1:8" s="21" customFormat="1" ht="12.95" customHeight="1" x14ac:dyDescent="0.2">
      <c r="A90" s="46"/>
      <c r="B90" s="46"/>
      <c r="C90" s="46"/>
      <c r="D90" s="46"/>
      <c r="E90" s="46"/>
      <c r="F90" s="46"/>
    </row>
    <row r="91" spans="1:8" s="21" customFormat="1" ht="12.95" customHeight="1" x14ac:dyDescent="0.2">
      <c r="A91" s="46" t="s">
        <v>144</v>
      </c>
      <c r="B91" s="47"/>
      <c r="C91" s="47"/>
      <c r="D91" s="47"/>
      <c r="E91" s="47"/>
      <c r="F91" s="47"/>
    </row>
    <row r="92" spans="1:8" s="21" customFormat="1" ht="12.95" customHeight="1" x14ac:dyDescent="0.2">
      <c r="A92" s="47"/>
      <c r="B92" s="47"/>
      <c r="C92" s="47"/>
      <c r="D92" s="47"/>
      <c r="E92" s="47"/>
      <c r="F92" s="47"/>
    </row>
  </sheetData>
  <mergeCells count="19">
    <mergeCell ref="A74:F78"/>
    <mergeCell ref="A5:F5"/>
    <mergeCell ref="A6:F6"/>
    <mergeCell ref="A7:F7"/>
    <mergeCell ref="A8:F8"/>
    <mergeCell ref="A9:F9"/>
    <mergeCell ref="C12:F12"/>
    <mergeCell ref="A17:A18"/>
    <mergeCell ref="B17:B18"/>
    <mergeCell ref="C17:C18"/>
    <mergeCell ref="D17:E17"/>
    <mergeCell ref="F17:F18"/>
    <mergeCell ref="A91:F92"/>
    <mergeCell ref="A79:F80"/>
    <mergeCell ref="A81:F82"/>
    <mergeCell ref="A83:F84"/>
    <mergeCell ref="A85:F86"/>
    <mergeCell ref="A87:F88"/>
    <mergeCell ref="A89:F90"/>
  </mergeCells>
  <conditionalFormatting sqref="G19:H71">
    <cfRule type="containsErrors" dxfId="0" priority="1">
      <formula>ISERROR(G19)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3" sqref="A3:K3"/>
    </sheetView>
  </sheetViews>
  <sheetFormatPr defaultRowHeight="37.5" customHeight="1" x14ac:dyDescent="0.25"/>
  <cols>
    <col min="10" max="10" width="35.7109375" customWidth="1"/>
  </cols>
  <sheetData>
    <row r="1" spans="1:11" ht="37.5" customHeight="1" x14ac:dyDescent="0.25">
      <c r="A1" s="52" t="s">
        <v>146</v>
      </c>
      <c r="B1" s="52"/>
      <c r="C1" s="52"/>
      <c r="D1" s="52"/>
      <c r="E1" s="52"/>
      <c r="F1" s="52"/>
      <c r="G1" s="52"/>
      <c r="H1" s="52"/>
      <c r="I1" s="52"/>
      <c r="J1" s="52"/>
    </row>
    <row r="3" spans="1:11" ht="78" customHeight="1" x14ac:dyDescent="0.25">
      <c r="A3" s="53" t="s">
        <v>147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</sheetData>
  <mergeCells count="2">
    <mergeCell ref="A1:J1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24" sqref="B24"/>
    </sheetView>
  </sheetViews>
  <sheetFormatPr defaultRowHeight="15" x14ac:dyDescent="0.25"/>
  <cols>
    <col min="2" max="2" width="87.85546875" customWidth="1"/>
    <col min="3" max="3" width="34.7109375" bestFit="1" customWidth="1"/>
  </cols>
  <sheetData>
    <row r="1" spans="1:4" ht="15.75" x14ac:dyDescent="0.25">
      <c r="A1" s="54" t="s">
        <v>148</v>
      </c>
      <c r="B1" s="54"/>
      <c r="C1" s="54"/>
      <c r="D1" s="54"/>
    </row>
    <row r="3" spans="1:4" ht="50.25" customHeight="1" x14ac:dyDescent="0.25">
      <c r="A3" s="55" t="s">
        <v>149</v>
      </c>
      <c r="B3" s="56"/>
      <c r="C3" s="56"/>
      <c r="D3" s="56"/>
    </row>
    <row r="4" spans="1:4" x14ac:dyDescent="0.25">
      <c r="A4" s="57"/>
      <c r="B4" s="57"/>
      <c r="C4" s="57"/>
      <c r="D4" s="57"/>
    </row>
  </sheetData>
  <mergeCells count="3">
    <mergeCell ref="A1:D1"/>
    <mergeCell ref="A3:D3"/>
    <mergeCell ref="A4:D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ksheet" dvAspect="DVASPECT_ICON" shapeId="1025" r:id="rId3">
          <objectPr defaultSize="0" r:id="rId4">
            <anchor moveWithCells="1">
              <from>
                <xdr:col>1</xdr:col>
                <xdr:colOff>3409950</xdr:colOff>
                <xdr:row>3</xdr:row>
                <xdr:rowOff>123825</xdr:rowOff>
              </from>
              <to>
                <xdr:col>1</xdr:col>
                <xdr:colOff>4324350</xdr:colOff>
                <xdr:row>7</xdr:row>
                <xdr:rowOff>47625</xdr:rowOff>
              </to>
            </anchor>
          </objectPr>
        </oleObject>
      </mc:Choice>
      <mc:Fallback>
        <oleObject progId="Worksheet" dvAspect="DVASPECT_ICON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9б индексация</vt:lpstr>
      <vt:lpstr>11ж.1</vt:lpstr>
      <vt:lpstr>11л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2018-06-27T08:09:35Z</dcterms:modified>
</cp:coreProperties>
</file>